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1000"/>
  </bookViews>
  <sheets>
    <sheet name="форма 1" sheetId="1" r:id="rId1"/>
    <sheet name="форма 2.1" sheetId="2" r:id="rId2"/>
    <sheet name="форма 2.2 (2021)" sheetId="16" r:id="rId3"/>
    <sheet name="форма 2.2 (2022)" sheetId="21" r:id="rId4"/>
    <sheet name="форма 2.2 (2023)" sheetId="22" r:id="rId5"/>
    <sheet name="форма 3-а (2023)" sheetId="19" r:id="rId6"/>
    <sheet name="форма 3-б (2023)" sheetId="13" r:id="rId7"/>
    <sheet name="форма 3-в (2023)" sheetId="20" r:id="rId8"/>
    <sheet name="форма 3-г(2023)" sheetId="18" r:id="rId9"/>
  </sheets>
  <calcPr calcId="145621"/>
</workbook>
</file>

<file path=xl/calcChain.xml><?xml version="1.0" encoding="utf-8"?>
<calcChain xmlns="http://schemas.openxmlformats.org/spreadsheetml/2006/main">
  <c r="G13" i="18" l="1"/>
  <c r="F13" i="18"/>
  <c r="E13" i="18"/>
  <c r="B13" i="18"/>
  <c r="A13" i="18"/>
  <c r="G9" i="18"/>
  <c r="F9" i="18"/>
  <c r="E9" i="18"/>
  <c r="B7" i="18"/>
  <c r="A7" i="18"/>
  <c r="G12" i="20"/>
  <c r="B12" i="20"/>
  <c r="G8" i="20"/>
  <c r="B6" i="20"/>
  <c r="B10" i="19"/>
  <c r="U15" i="2" l="1"/>
  <c r="U14" i="2"/>
  <c r="R15" i="2"/>
  <c r="R14" i="2"/>
  <c r="L14" i="2"/>
  <c r="I14" i="2"/>
  <c r="F14" i="2"/>
  <c r="L50" i="22"/>
  <c r="K50" i="22"/>
  <c r="J50" i="22"/>
  <c r="I50" i="22"/>
  <c r="H50" i="22"/>
  <c r="G50" i="22"/>
  <c r="F50" i="22"/>
  <c r="E50" i="22"/>
  <c r="D50" i="22"/>
  <c r="C50" i="22"/>
  <c r="B49" i="22"/>
  <c r="X15" i="2" s="1"/>
  <c r="B48" i="22"/>
  <c r="X14" i="2" s="1"/>
  <c r="L44" i="22"/>
  <c r="K44" i="22"/>
  <c r="J44" i="22"/>
  <c r="I44" i="22"/>
  <c r="H44" i="22"/>
  <c r="G44" i="22"/>
  <c r="F44" i="22"/>
  <c r="E44" i="22"/>
  <c r="D44" i="22"/>
  <c r="C44" i="22"/>
  <c r="B43" i="22"/>
  <c r="B42" i="22"/>
  <c r="L38" i="22"/>
  <c r="K38" i="22"/>
  <c r="J38" i="22"/>
  <c r="I38" i="22"/>
  <c r="H38" i="22"/>
  <c r="G38" i="22"/>
  <c r="F38" i="22"/>
  <c r="E38" i="22"/>
  <c r="D38" i="22"/>
  <c r="C38" i="22"/>
  <c r="B37" i="22"/>
  <c r="B36" i="22"/>
  <c r="L32" i="22"/>
  <c r="K32" i="22"/>
  <c r="J32" i="22"/>
  <c r="I32" i="22"/>
  <c r="H32" i="22"/>
  <c r="G32" i="22"/>
  <c r="F32" i="22"/>
  <c r="E32" i="22"/>
  <c r="D32" i="22"/>
  <c r="C32" i="22"/>
  <c r="B31" i="22"/>
  <c r="O15" i="2" s="1"/>
  <c r="B30" i="22"/>
  <c r="O14" i="2" s="1"/>
  <c r="L26" i="22"/>
  <c r="K26" i="22"/>
  <c r="J26" i="22"/>
  <c r="I26" i="22"/>
  <c r="H26" i="22"/>
  <c r="G26" i="22"/>
  <c r="F26" i="22"/>
  <c r="E26" i="22"/>
  <c r="D26" i="22"/>
  <c r="C26" i="22"/>
  <c r="B25" i="22"/>
  <c r="L15" i="2" s="1"/>
  <c r="B24" i="22"/>
  <c r="L20" i="22"/>
  <c r="K20" i="22"/>
  <c r="J20" i="22"/>
  <c r="I20" i="22"/>
  <c r="H20" i="22"/>
  <c r="G20" i="22"/>
  <c r="F20" i="22"/>
  <c r="E20" i="22"/>
  <c r="D20" i="22"/>
  <c r="C20" i="22"/>
  <c r="B19" i="22"/>
  <c r="I15" i="2" s="1"/>
  <c r="B18" i="22"/>
  <c r="L14" i="22"/>
  <c r="K14" i="22"/>
  <c r="J14" i="22"/>
  <c r="I14" i="22"/>
  <c r="H14" i="22"/>
  <c r="G14" i="22"/>
  <c r="F14" i="22"/>
  <c r="E14" i="22"/>
  <c r="D14" i="22"/>
  <c r="C14" i="22"/>
  <c r="B13" i="22"/>
  <c r="F15" i="2" s="1"/>
  <c r="B12" i="22"/>
  <c r="B50" i="22" l="1"/>
  <c r="B44" i="22"/>
  <c r="B38" i="22"/>
  <c r="B32" i="22"/>
  <c r="B26" i="22"/>
  <c r="B20" i="22"/>
  <c r="B14" i="22"/>
  <c r="W13" i="2" l="1"/>
  <c r="V13" i="2"/>
  <c r="W9" i="2"/>
  <c r="V9" i="2"/>
  <c r="T13" i="2"/>
  <c r="S13" i="2"/>
  <c r="T9" i="2"/>
  <c r="S9" i="2"/>
  <c r="Q13" i="2"/>
  <c r="P13" i="2"/>
  <c r="Q9" i="2"/>
  <c r="P9" i="2"/>
  <c r="N13" i="2"/>
  <c r="M13" i="2"/>
  <c r="N9" i="2"/>
  <c r="M9" i="2"/>
  <c r="K13" i="2"/>
  <c r="J13" i="2"/>
  <c r="K9" i="2"/>
  <c r="J9" i="2"/>
  <c r="B18" i="21" l="1"/>
  <c r="J32" i="2" l="1"/>
  <c r="J33" i="2"/>
  <c r="E32" i="2"/>
  <c r="E33" i="2"/>
  <c r="L50" i="21"/>
  <c r="K50" i="21"/>
  <c r="J50" i="21"/>
  <c r="I50" i="21"/>
  <c r="H50" i="21"/>
  <c r="G50" i="21"/>
  <c r="F50" i="21"/>
  <c r="E50" i="21"/>
  <c r="D50" i="21"/>
  <c r="C50" i="21"/>
  <c r="B49" i="21"/>
  <c r="B48" i="21"/>
  <c r="L44" i="21"/>
  <c r="K44" i="21"/>
  <c r="J44" i="21"/>
  <c r="I44" i="21"/>
  <c r="H44" i="21"/>
  <c r="G44" i="21"/>
  <c r="F44" i="21"/>
  <c r="E44" i="21"/>
  <c r="D44" i="21"/>
  <c r="C44" i="21"/>
  <c r="B43" i="21"/>
  <c r="B42" i="21"/>
  <c r="L38" i="21"/>
  <c r="K38" i="21"/>
  <c r="J38" i="21"/>
  <c r="I38" i="21"/>
  <c r="H38" i="21"/>
  <c r="G38" i="21"/>
  <c r="F38" i="21"/>
  <c r="E38" i="21"/>
  <c r="D38" i="21"/>
  <c r="C38" i="21"/>
  <c r="B37" i="21"/>
  <c r="B36" i="21"/>
  <c r="L32" i="21"/>
  <c r="K32" i="21"/>
  <c r="J32" i="21"/>
  <c r="I32" i="21"/>
  <c r="H32" i="21"/>
  <c r="G32" i="21"/>
  <c r="F32" i="21"/>
  <c r="E32" i="21"/>
  <c r="D32" i="21"/>
  <c r="C32" i="21"/>
  <c r="B31" i="21"/>
  <c r="B30" i="21"/>
  <c r="L26" i="21"/>
  <c r="K26" i="21"/>
  <c r="J26" i="21"/>
  <c r="I26" i="21"/>
  <c r="H26" i="21"/>
  <c r="G26" i="21"/>
  <c r="F26" i="21"/>
  <c r="E26" i="21"/>
  <c r="D26" i="21"/>
  <c r="C26" i="21"/>
  <c r="B25" i="21"/>
  <c r="B24" i="21"/>
  <c r="L20" i="21"/>
  <c r="K20" i="21"/>
  <c r="J20" i="21"/>
  <c r="I20" i="21"/>
  <c r="H20" i="21"/>
  <c r="G20" i="21"/>
  <c r="F20" i="21"/>
  <c r="E20" i="21"/>
  <c r="D20" i="21"/>
  <c r="C20" i="21"/>
  <c r="B19" i="21"/>
  <c r="L14" i="21"/>
  <c r="K14" i="21"/>
  <c r="J14" i="21"/>
  <c r="I14" i="21"/>
  <c r="H14" i="21"/>
  <c r="G14" i="21"/>
  <c r="F14" i="21"/>
  <c r="E14" i="21"/>
  <c r="C14" i="21"/>
  <c r="B13" i="21"/>
  <c r="B50" i="21" l="1"/>
  <c r="B44" i="21"/>
  <c r="B38" i="21"/>
  <c r="B32" i="21"/>
  <c r="O13" i="2"/>
  <c r="B26" i="21"/>
  <c r="B20" i="21"/>
  <c r="B37" i="16"/>
  <c r="B30" i="16"/>
  <c r="D14" i="16"/>
  <c r="B12" i="16"/>
  <c r="F13" i="2"/>
  <c r="I13" i="2"/>
  <c r="L13" i="2"/>
  <c r="R13" i="2"/>
  <c r="U13" i="2"/>
  <c r="X13" i="2"/>
  <c r="F9" i="2"/>
  <c r="I9" i="2"/>
  <c r="L9" i="2"/>
  <c r="O9" i="2"/>
  <c r="R9" i="2"/>
  <c r="U9" i="2"/>
  <c r="X9" i="2"/>
  <c r="K129" i="18"/>
  <c r="J129" i="18"/>
  <c r="K123" i="18"/>
  <c r="J123" i="18"/>
  <c r="K117" i="18"/>
  <c r="J117" i="18"/>
  <c r="K111" i="18"/>
  <c r="J111" i="18"/>
  <c r="K105" i="18"/>
  <c r="J105" i="18"/>
  <c r="K99" i="18"/>
  <c r="J99" i="18"/>
  <c r="K93" i="18"/>
  <c r="J93" i="18"/>
  <c r="K87" i="18"/>
  <c r="J87" i="18"/>
  <c r="K81" i="18"/>
  <c r="J81" i="18"/>
  <c r="K75" i="18"/>
  <c r="J75" i="18"/>
  <c r="K69" i="18"/>
  <c r="J69" i="18"/>
  <c r="K63" i="18"/>
  <c r="J63" i="18"/>
  <c r="K57" i="18"/>
  <c r="J57" i="18"/>
  <c r="G92" i="20" l="1"/>
  <c r="B90" i="20"/>
  <c r="G85" i="20" l="1"/>
  <c r="H85" i="20" s="1"/>
  <c r="G78" i="20"/>
  <c r="H78" i="20" s="1"/>
  <c r="G71" i="20"/>
  <c r="H71" i="20" s="1"/>
  <c r="G64" i="20"/>
  <c r="H64" i="20" s="1"/>
  <c r="G57" i="20"/>
  <c r="H57" i="20" s="1"/>
  <c r="G51" i="20"/>
  <c r="H51" i="20" s="1"/>
  <c r="G45" i="20"/>
  <c r="H45" i="20" s="1"/>
  <c r="G39" i="20"/>
  <c r="H39" i="20" s="1"/>
  <c r="G33" i="20"/>
  <c r="H33" i="20" s="1"/>
  <c r="G27" i="20"/>
  <c r="H27" i="20" s="1"/>
  <c r="G21" i="20"/>
  <c r="H21" i="20" s="1"/>
  <c r="H15" i="20"/>
  <c r="H8" i="20"/>
  <c r="B83" i="20"/>
  <c r="B76" i="20"/>
  <c r="B69" i="20"/>
  <c r="B62" i="20"/>
  <c r="K51" i="18"/>
  <c r="J51" i="18"/>
  <c r="K45" i="18"/>
  <c r="J45" i="18"/>
  <c r="M29" i="2" l="1"/>
  <c r="R17" i="2" l="1"/>
  <c r="R29" i="2" s="1"/>
  <c r="X17" i="2"/>
  <c r="X29" i="2" s="1"/>
  <c r="U17" i="2"/>
  <c r="U29" i="2" s="1"/>
  <c r="O17" i="2"/>
  <c r="O29" i="2" s="1"/>
  <c r="L17" i="2"/>
  <c r="L29" i="2" s="1"/>
  <c r="I17" i="2"/>
  <c r="I29" i="2" s="1"/>
  <c r="F17" i="2"/>
  <c r="F29" i="2" s="1"/>
  <c r="B19" i="16" l="1"/>
  <c r="K39" i="18" l="1"/>
  <c r="J39" i="18"/>
  <c r="K33" i="18"/>
  <c r="J33" i="18"/>
  <c r="K28" i="18"/>
  <c r="J28" i="18"/>
  <c r="K22" i="18"/>
  <c r="J22" i="18"/>
  <c r="J16" i="18"/>
  <c r="K16" i="18"/>
  <c r="L50" i="16"/>
  <c r="K50" i="16"/>
  <c r="J50" i="16"/>
  <c r="I50" i="16"/>
  <c r="H50" i="16"/>
  <c r="G50" i="16"/>
  <c r="F50" i="16"/>
  <c r="E50" i="16"/>
  <c r="D50" i="16"/>
  <c r="C50" i="16"/>
  <c r="B49" i="16"/>
  <c r="B48" i="16"/>
  <c r="L44" i="16"/>
  <c r="K44" i="16"/>
  <c r="J44" i="16"/>
  <c r="I44" i="16"/>
  <c r="H44" i="16"/>
  <c r="G44" i="16"/>
  <c r="F44" i="16"/>
  <c r="E44" i="16"/>
  <c r="D44" i="16"/>
  <c r="C44" i="16"/>
  <c r="B43" i="16"/>
  <c r="B42" i="16"/>
  <c r="L38" i="16"/>
  <c r="K38" i="16"/>
  <c r="J38" i="16"/>
  <c r="I38" i="16"/>
  <c r="H38" i="16"/>
  <c r="G38" i="16"/>
  <c r="F38" i="16"/>
  <c r="E38" i="16"/>
  <c r="D38" i="16"/>
  <c r="C38" i="16"/>
  <c r="B36" i="16"/>
  <c r="L32" i="16"/>
  <c r="K32" i="16"/>
  <c r="J32" i="16"/>
  <c r="I32" i="16"/>
  <c r="H32" i="16"/>
  <c r="G32" i="16"/>
  <c r="F32" i="16"/>
  <c r="E32" i="16"/>
  <c r="D32" i="16"/>
  <c r="C32" i="16"/>
  <c r="B31" i="16"/>
  <c r="L26" i="16"/>
  <c r="K26" i="16"/>
  <c r="J26" i="16"/>
  <c r="I26" i="16"/>
  <c r="H26" i="16"/>
  <c r="G26" i="16"/>
  <c r="F26" i="16"/>
  <c r="E26" i="16"/>
  <c r="D26" i="16"/>
  <c r="C26" i="16"/>
  <c r="B25" i="16"/>
  <c r="B24" i="16"/>
  <c r="L20" i="16"/>
  <c r="K20" i="16"/>
  <c r="J20" i="16"/>
  <c r="I20" i="16"/>
  <c r="H20" i="16"/>
  <c r="G20" i="16"/>
  <c r="F20" i="16"/>
  <c r="E20" i="16"/>
  <c r="D20" i="16"/>
  <c r="C20" i="16"/>
  <c r="B18" i="16"/>
  <c r="L14" i="16"/>
  <c r="K14" i="16"/>
  <c r="J14" i="16"/>
  <c r="I14" i="16"/>
  <c r="H14" i="16"/>
  <c r="G14" i="16"/>
  <c r="F14" i="16"/>
  <c r="E14" i="16"/>
  <c r="C14" i="16"/>
  <c r="B13" i="16"/>
  <c r="T17" i="2" l="1"/>
  <c r="T29" i="2" s="1"/>
  <c r="W17" i="2"/>
  <c r="W29" i="2" s="1"/>
  <c r="Q17" i="2"/>
  <c r="Q29" i="2" s="1"/>
  <c r="N17" i="2"/>
  <c r="N29" i="2" s="1"/>
  <c r="K17" i="2"/>
  <c r="K29" i="2" s="1"/>
  <c r="H17" i="2"/>
  <c r="H29" i="2" s="1"/>
  <c r="B50" i="16"/>
  <c r="B44" i="16"/>
  <c r="B38" i="16"/>
  <c r="B32" i="16"/>
  <c r="B26" i="16"/>
  <c r="B20" i="16"/>
  <c r="B14" i="16"/>
  <c r="E17" i="2" l="1"/>
  <c r="E29" i="2" s="1"/>
  <c r="V29" i="2" l="1"/>
  <c r="S29" i="2"/>
  <c r="P17" i="2"/>
  <c r="P29" i="2" s="1"/>
  <c r="J29" i="2"/>
  <c r="G17" i="2"/>
  <c r="G29" i="2" s="1"/>
  <c r="D17" i="2" l="1"/>
  <c r="D29" i="2" s="1"/>
  <c r="D14" i="21"/>
  <c r="B12" i="21"/>
  <c r="B14" i="21" s="1"/>
</calcChain>
</file>

<file path=xl/sharedStrings.xml><?xml version="1.0" encoding="utf-8"?>
<sst xmlns="http://schemas.openxmlformats.org/spreadsheetml/2006/main" count="567" uniqueCount="136">
  <si>
    <t xml:space="preserve">           Форма раскрытия информации о ценах (тарифах, сборах)</t>
  </si>
  <si>
    <t xml:space="preserve">  Перечень   услуг (работ), оказываемых СЕМ</t>
  </si>
  <si>
    <t xml:space="preserve"> N п/п</t>
  </si>
  <si>
    <t xml:space="preserve">  Единица измерения</t>
  </si>
  <si>
    <t xml:space="preserve">  Наименование органа исполнительной власти, осуществляющего государственное регулирование</t>
  </si>
  <si>
    <t xml:space="preserve">            Форма раскрытия информации об основных показателях</t>
  </si>
  <si>
    <t xml:space="preserve">        финансово-хозяйственной деятельности СЕМ в сфере выполнения</t>
  </si>
  <si>
    <t xml:space="preserve">                            I. Доходы и расходы</t>
  </si>
  <si>
    <t>(тыс. руб.)</t>
  </si>
  <si>
    <t xml:space="preserve">Прибыль (убыток) от продаж                    </t>
  </si>
  <si>
    <t xml:space="preserve">Доходы от участия в других организациях       </t>
  </si>
  <si>
    <t xml:space="preserve">Проценты к получению                          </t>
  </si>
  <si>
    <t xml:space="preserve">Проценты к уплате                             </t>
  </si>
  <si>
    <t xml:space="preserve">Прочие доходы                                  </t>
  </si>
  <si>
    <t xml:space="preserve">Прочие расходы                                </t>
  </si>
  <si>
    <t xml:space="preserve">Прибыль (убыток) до налогообложения           </t>
  </si>
  <si>
    <t xml:space="preserve">Текущий налог на прибыль                      </t>
  </si>
  <si>
    <t xml:space="preserve">Изменение отложенных налоговых обязательств   </t>
  </si>
  <si>
    <t xml:space="preserve">Изменение отложенных налоговых активов        </t>
  </si>
  <si>
    <t xml:space="preserve">Прочее                                         </t>
  </si>
  <si>
    <t xml:space="preserve">Чистая прибыль (убыток)                       </t>
  </si>
  <si>
    <t xml:space="preserve">      Наименование показателей финансово-хозяйственной деятельности субъекта  естественной монополии в сфере услуг аэропортов</t>
  </si>
  <si>
    <t>1.1.</t>
  </si>
  <si>
    <t>1.2.</t>
  </si>
  <si>
    <t>Доходы всего, в том числе по видам регулируемых услуг:</t>
  </si>
  <si>
    <t>2.1.</t>
  </si>
  <si>
    <t>2.2.</t>
  </si>
  <si>
    <t>в том числе постоянные налоговые обязательства (активы)</t>
  </si>
  <si>
    <t>10.1.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</si>
  <si>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</si>
  <si>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</si>
  <si>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</si>
  <si>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</si>
  <si>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затраты на оплату труда</t>
  </si>
  <si>
    <t>отчисления на соц.нужды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</si>
  <si>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</si>
  <si>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</si>
  <si>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прочие расходы</t>
  </si>
  <si>
    <t>материа- льные затраты</t>
  </si>
  <si>
    <t>аморти-  зация</t>
  </si>
  <si>
    <t>проценты  к уплате по кредитам и займам</t>
  </si>
  <si>
    <t>налоги и иные обязатель-  ные платежи и сборы</t>
  </si>
  <si>
    <t>Регулируемые виды деятельности</t>
  </si>
  <si>
    <t>5. Обеспечение заправки ВС авиационным топливом</t>
  </si>
  <si>
    <t>6. Хранение авиационного топлива</t>
  </si>
  <si>
    <t xml:space="preserve">     Итого по аэропортовой деятельности:</t>
  </si>
  <si>
    <t xml:space="preserve">     Прочие доходы и расходы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</si>
  <si>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</si>
  <si>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</si>
  <si>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</si>
  <si>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 xml:space="preserve">Наименование программы                 </t>
  </si>
  <si>
    <t>Цели и задачи реализации программы</t>
  </si>
  <si>
    <t xml:space="preserve">Сроки реализации программы          </t>
  </si>
  <si>
    <t xml:space="preserve">  - научно-исследовательские и опытно-</t>
  </si>
  <si>
    <t xml:space="preserve">  - капитальные вложения, тыс. руб.;   </t>
  </si>
  <si>
    <t xml:space="preserve">  - конструкторские работы, тыс. руб.; </t>
  </si>
  <si>
    <t xml:space="preserve">  - долгосрочные финансовые вложения,  тыс.руб.;</t>
  </si>
  <si>
    <t xml:space="preserve"> - прочее (например, маркетинг,консалтинг, технические экспертизы и т.п.), тыс.руб.</t>
  </si>
  <si>
    <t>Ожидаемые конечные результаты  реализации инвестиционной программы, в том числе:</t>
  </si>
  <si>
    <t xml:space="preserve">финансово-экономический эффект         </t>
  </si>
  <si>
    <t>бюджетный эффект</t>
  </si>
  <si>
    <t>социальный эффект</t>
  </si>
  <si>
    <t xml:space="preserve">Общий объем финансирования тыс. руб., в том числе по основным направлениям расходования инвестиционных средств:   </t>
  </si>
  <si>
    <t>Наименование проекта к рамках инвестиционной программы СЕМ</t>
  </si>
  <si>
    <t>Срок реализации</t>
  </si>
  <si>
    <t>начало (мес./год)</t>
  </si>
  <si>
    <t>окончание (мес./год)</t>
  </si>
  <si>
    <t>Расходы на реализацию инвестиционной программы всего (тыс.руб)</t>
  </si>
  <si>
    <t>всего (тыс.руб.)</t>
  </si>
  <si>
    <t>в том числе</t>
  </si>
  <si>
    <t>за счет собственных средств (тыс.руб.)</t>
  </si>
  <si>
    <t>за счет средств бюджетов всех уровней(тыс.руб.)</t>
  </si>
  <si>
    <t xml:space="preserve">     реконструкция (модернизация);</t>
  </si>
  <si>
    <t>новое строительство.</t>
  </si>
  <si>
    <t>1. Капитальное строительство, в т.ч.:</t>
  </si>
  <si>
    <t>2. Приобретение внеоборотных активов.</t>
  </si>
  <si>
    <t>3. Долгосрочные финансовые вложения.</t>
  </si>
  <si>
    <t>Срок окупаемости, лет</t>
  </si>
  <si>
    <t>Ожидаемый экономический эффект (тыс.руб./год)</t>
  </si>
  <si>
    <t>Расходы на реализацию инвестиционной программы, всего (тыс.руб.)</t>
  </si>
  <si>
    <t>В том числе по периодам</t>
  </si>
  <si>
    <t>период  t (очередной период)</t>
  </si>
  <si>
    <t>период      t + 1</t>
  </si>
  <si>
    <t>период      t + 2</t>
  </si>
  <si>
    <t>после периода      t + 2</t>
  </si>
  <si>
    <t>Расходы на реализацию инвестиционной программы в периоде t (отчетный период)</t>
  </si>
  <si>
    <t>факт</t>
  </si>
  <si>
    <t>план</t>
  </si>
  <si>
    <t>период  t (очередной период)   (тыс.руб.)</t>
  </si>
  <si>
    <t>с начала реализации проекта нарастающим итогом (тыс.руб)</t>
  </si>
  <si>
    <t>Отклонение фактических показателей от плановых</t>
  </si>
  <si>
    <t>период t (отчетный перилд), %</t>
  </si>
  <si>
    <t>с начала реализации проекта нарастающим итогом, %</t>
  </si>
  <si>
    <t>Аэропорт Беринговский</t>
  </si>
  <si>
    <t>Обеспечение заправки ВС авиационным топливом</t>
  </si>
  <si>
    <t>Хранение авиационного топлива</t>
  </si>
  <si>
    <t>1. Обеспечение взлета, посадки и стоянки ВС</t>
  </si>
  <si>
    <t xml:space="preserve">Расходы всего (вкл. коммерческие и управленческие), в том числе: по видам  регулируемых услуг:  </t>
  </si>
  <si>
    <t>Аэропорт Марково</t>
  </si>
  <si>
    <t>Аэропорт Лаврентия</t>
  </si>
  <si>
    <t>Аэропорт Залив Креста</t>
  </si>
  <si>
    <t>Аэропорт  Провидения</t>
  </si>
  <si>
    <t>Аэропорт Провидения</t>
  </si>
  <si>
    <t>Аэропорт  Омолон</t>
  </si>
  <si>
    <t>Аэропорт Омолон</t>
  </si>
  <si>
    <t>Аэропорт Мыс Шмидта</t>
  </si>
  <si>
    <t>Аэропорт  Мыс Шмидта</t>
  </si>
  <si>
    <t xml:space="preserve">    Реквизиты  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</si>
  <si>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Постановление Правительства Чукотского автономного</t>
  </si>
  <si>
    <t>округа от 05.06.2006г. № 108 "О государственном регулировании</t>
  </si>
  <si>
    <t xml:space="preserve"> цен и тарифов в Чукотском автономном округе" (имз. 01.01.2017г.)</t>
  </si>
  <si>
    <t xml:space="preserve">               на регулируемые работы (услуги) в аэропортах </t>
  </si>
  <si>
    <t>руб/т</t>
  </si>
  <si>
    <t>руб/т/сутки</t>
  </si>
  <si>
    <t xml:space="preserve">Комитет государственного регулирования </t>
  </si>
  <si>
    <t xml:space="preserve">цен и тарифов Чукотского автономного </t>
  </si>
  <si>
    <t>округа</t>
  </si>
  <si>
    <t>Расходы на реализацию инвестиционной программы в 2017 году</t>
  </si>
  <si>
    <t>Наименование проекта в рамках инвестиционной программы СЕМ</t>
  </si>
  <si>
    <t>Обеспечение заправки ВС авиационным топливом вне работы аэропорта</t>
  </si>
  <si>
    <t xml:space="preserve">            (оказания) регулируемых работ (услуг) в аэропортах (без учета НДС)</t>
  </si>
  <si>
    <t xml:space="preserve">  Цена с НДС (тарифы, сборы)*</t>
  </si>
  <si>
    <t xml:space="preserve">     II. Расшифровка расходов по финансово-хозяйственной деятельности на 2021 год (тыс.руб)</t>
  </si>
  <si>
    <t>Сумма запланированных инвестиций в рамках реализации инвестиционной программы СЕМ на 2022 г.</t>
  </si>
  <si>
    <t>дох</t>
  </si>
  <si>
    <t>расх</t>
  </si>
  <si>
    <t>* с 01.01.2024 г.</t>
  </si>
  <si>
    <t xml:space="preserve">     II. Расшифровка расходов по финансово-хозяйственной деятельности ожидаемый 2023 год (тыс.руб)</t>
  </si>
  <si>
    <t xml:space="preserve">          Инвестиционная программа СЕМ план на  2023 г.</t>
  </si>
  <si>
    <t>Инвестиционная программа АО "Чукотснаб" план на  2023 год</t>
  </si>
  <si>
    <t>2023 год</t>
  </si>
  <si>
    <t>6363,14 тыс.руб.</t>
  </si>
  <si>
    <t>Монтаж опор под трубопроводы сетей тепло-водоснабжения от здания ГСМ (инв. 7112) до ТК № 1 САТО ВП "Залив Креста"</t>
  </si>
  <si>
    <t>Устройство ограждающих стен: площадки под РГС инв.6386(инв. 6783); площадки под РГС-60 (инв.7126-7127) (инв. 7890; площадки под РГС-60 (инв. 7118-7125) (инв. 7902) САТО ВП "Омолон"</t>
  </si>
  <si>
    <t>Содержание инвестиционной программы СЕМ план на 2023г.</t>
  </si>
  <si>
    <t>Отчет о реализации Инвестиционной программы субъекта естественной монополии план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</si>
</sst>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17" fontId="3" fillId="0" borderId="1" xfId="0" applyNumberFormat="1" applyFont="1" applyBorder="1"/>
    <xf numFmtId="9" fontId="3" fillId="0" borderId="1" xfId="1" applyFont="1" applyBorder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3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0" borderId="0" xfId="0" applyFont="1" applyFill="1" applyAlignment="1">
      <alignment horizontal="justify"/>
    </xf>
    <xf numFmtId="16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/>
    </xf>
    <xf numFmtId="17" fontId="3" fillId="0" borderId="1" xfId="0" applyNumberFormat="1" applyFont="1" applyFill="1" applyBorder="1"/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CC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3.85546875" style="4" customWidth="1"/>
    <col min="2" max="2" width="61" style="4" customWidth="1"/>
    <col min="3" max="3" width="13" style="4" customWidth="1"/>
    <col min="4" max="4" width="13.5703125" style="4" customWidth="1"/>
    <col min="5" max="5" width="59.5703125" style="4" customWidth="1"/>
    <col min="6" max="6" width="40.5703125" style="4" customWidth="1"/>
    <col min="7" max="16384" width="9.140625" style="4"/>
  </cols>
  <sheetData>
    <row r="1" spans="1:6" x14ac:dyDescent="0.2">
      <c r="A1" s="3"/>
    </row>
    <row r="2" spans="1:6" ht="15" x14ac:dyDescent="0.25">
      <c r="A2" s="48" t="s">
        <v>0</v>
      </c>
      <c r="B2" s="48"/>
      <c r="C2" s="48"/>
      <c r="D2" s="48"/>
      <c r="E2" s="48"/>
      <c r="F2" s="48"/>
    </row>
    <row r="3" spans="1:6" ht="15" x14ac:dyDescent="0.25">
      <c r="A3" s="48" t="s">
        <v>111</v>
      </c>
      <c r="B3" s="48"/>
      <c r="C3" s="48"/>
      <c r="D3" s="48"/>
      <c r="E3" s="48"/>
      <c r="F3" s="48"/>
    </row>
    <row r="4" spans="1:6" x14ac:dyDescent="0.2">
      <c r="A4" s="3"/>
    </row>
    <row r="5" spans="1:6" ht="54" x14ac:dyDescent="0.2">
      <c r="A5" s="6" t="s">
        <v>2</v>
      </c>
      <c r="B5" s="6" t="s">
        <v>1</v>
      </c>
      <c r="C5" s="6" t="s">
        <v>3</v>
      </c>
      <c r="D5" s="34" t="s">
        <v>121</v>
      </c>
      <c r="E5" s="14" t="s">
        <v>107</v>
      </c>
      <c r="F5" s="6" t="s">
        <v>4</v>
      </c>
    </row>
    <row r="6" spans="1:6" x14ac:dyDescent="0.2">
      <c r="A6" s="8">
        <v>1</v>
      </c>
      <c r="B6" s="5" t="s">
        <v>94</v>
      </c>
      <c r="C6" s="5" t="s">
        <v>112</v>
      </c>
      <c r="D6" s="15">
        <v>7668</v>
      </c>
      <c r="E6" s="5" t="s">
        <v>108</v>
      </c>
      <c r="F6" s="5" t="s">
        <v>114</v>
      </c>
    </row>
    <row r="7" spans="1:6" x14ac:dyDescent="0.2">
      <c r="A7" s="8">
        <v>2</v>
      </c>
      <c r="B7" s="5" t="s">
        <v>95</v>
      </c>
      <c r="C7" s="5" t="s">
        <v>113</v>
      </c>
      <c r="D7" s="15">
        <v>110.4</v>
      </c>
      <c r="E7" s="5" t="s">
        <v>109</v>
      </c>
      <c r="F7" s="5" t="s">
        <v>115</v>
      </c>
    </row>
    <row r="8" spans="1:6" x14ac:dyDescent="0.2">
      <c r="A8" s="8">
        <v>3</v>
      </c>
      <c r="B8" s="5" t="s">
        <v>119</v>
      </c>
      <c r="C8" s="5" t="s">
        <v>112</v>
      </c>
      <c r="D8" s="15">
        <v>10734</v>
      </c>
      <c r="E8" s="5" t="s">
        <v>110</v>
      </c>
      <c r="F8" s="5" t="s">
        <v>116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5"/>
      <c r="B11" s="5"/>
      <c r="C11" s="5"/>
      <c r="D11" s="5"/>
      <c r="E11" s="5"/>
      <c r="F11" s="5"/>
    </row>
    <row r="12" spans="1:6" x14ac:dyDescent="0.2">
      <c r="A12" s="5"/>
      <c r="B12" s="5"/>
      <c r="C12" s="5"/>
      <c r="D12" s="5"/>
      <c r="E12" s="5"/>
      <c r="F12" s="5"/>
    </row>
    <row r="13" spans="1:6" x14ac:dyDescent="0.2">
      <c r="A13" s="5"/>
      <c r="B13" s="5"/>
      <c r="C13" s="5"/>
      <c r="D13" s="5"/>
      <c r="E13" s="5"/>
      <c r="F13" s="5"/>
    </row>
    <row r="14" spans="1:6" x14ac:dyDescent="0.2">
      <c r="A14" s="5"/>
      <c r="B14" s="5"/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x14ac:dyDescent="0.2">
      <c r="B16" s="4" t="s">
        <v>126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7"/>
  <sheetViews>
    <sheetView workbookViewId="0">
      <pane xSplit="3" ySplit="9" topLeftCell="F10" activePane="bottomRight" state="frozen"/>
      <selection pane="topRight" activeCell="E1" sqref="E1"/>
      <selection pane="bottomLeft" activeCell="A10" sqref="A10"/>
      <selection pane="bottomRight" activeCell="N29" sqref="N29"/>
    </sheetView>
  </sheetViews>
  <sheetFormatPr defaultColWidth="9.140625" defaultRowHeight="12.75" outlineLevelRow="1" outlineLevelCol="1" x14ac:dyDescent="0.2"/>
  <cols>
    <col min="1" max="1" width="4.85546875" style="23" customWidth="1"/>
    <col min="2" max="2" width="45.7109375" style="23" customWidth="1"/>
    <col min="3" max="3" width="9.85546875" style="23" customWidth="1"/>
    <col min="4" max="4" width="10.85546875" style="30" customWidth="1" outlineLevel="1"/>
    <col min="5" max="5" width="9.140625" style="30" customWidth="1" outlineLevel="1"/>
    <col min="6" max="6" width="13.140625" style="30" customWidth="1"/>
    <col min="7" max="8" width="9.140625" style="30" customWidth="1" outlineLevel="1"/>
    <col min="9" max="9" width="9.140625" style="30"/>
    <col min="10" max="10" width="10.42578125" style="30" customWidth="1" outlineLevel="1"/>
    <col min="11" max="11" width="9.140625" style="30" customWidth="1" outlineLevel="1"/>
    <col min="12" max="12" width="9.140625" style="30"/>
    <col min="13" max="14" width="9.140625" style="30" customWidth="1" outlineLevel="1"/>
    <col min="15" max="15" width="9.140625" style="30"/>
    <col min="16" max="17" width="9.140625" style="30" customWidth="1" outlineLevel="1"/>
    <col min="18" max="18" width="9.140625" style="30"/>
    <col min="19" max="20" width="9.140625" style="30" customWidth="1" outlineLevel="1"/>
    <col min="21" max="21" width="9.140625" style="30"/>
    <col min="22" max="23" width="9.140625" style="23" customWidth="1" outlineLevel="1"/>
    <col min="24" max="16384" width="9.140625" style="23"/>
  </cols>
  <sheetData>
    <row r="1" spans="1:24" x14ac:dyDescent="0.2">
      <c r="A1" s="52" t="s">
        <v>5</v>
      </c>
      <c r="B1" s="52"/>
      <c r="C1" s="52"/>
    </row>
    <row r="2" spans="1:24" x14ac:dyDescent="0.2">
      <c r="A2" s="52" t="s">
        <v>6</v>
      </c>
      <c r="B2" s="52"/>
      <c r="C2" s="52"/>
    </row>
    <row r="3" spans="1:24" x14ac:dyDescent="0.2">
      <c r="A3" s="52" t="s">
        <v>120</v>
      </c>
      <c r="B3" s="52"/>
      <c r="C3" s="52"/>
    </row>
    <row r="4" spans="1:24" x14ac:dyDescent="0.2">
      <c r="A4" s="39"/>
    </row>
    <row r="5" spans="1:24" x14ac:dyDescent="0.2">
      <c r="A5" s="52" t="s">
        <v>7</v>
      </c>
      <c r="B5" s="52"/>
      <c r="C5" s="52"/>
    </row>
    <row r="6" spans="1:24" x14ac:dyDescent="0.2">
      <c r="A6" s="39"/>
    </row>
    <row r="7" spans="1:24" ht="31.5" customHeight="1" x14ac:dyDescent="0.2">
      <c r="A7" s="53" t="s">
        <v>2</v>
      </c>
      <c r="B7" s="53" t="s">
        <v>21</v>
      </c>
      <c r="C7" s="53" t="s">
        <v>3</v>
      </c>
      <c r="D7" s="49" t="s">
        <v>93</v>
      </c>
      <c r="E7" s="50"/>
      <c r="F7" s="51"/>
      <c r="G7" s="49" t="s">
        <v>98</v>
      </c>
      <c r="H7" s="50"/>
      <c r="I7" s="51"/>
      <c r="J7" s="49" t="s">
        <v>99</v>
      </c>
      <c r="K7" s="50"/>
      <c r="L7" s="51"/>
      <c r="M7" s="49" t="s">
        <v>100</v>
      </c>
      <c r="N7" s="50"/>
      <c r="O7" s="51"/>
      <c r="P7" s="49" t="s">
        <v>101</v>
      </c>
      <c r="Q7" s="50"/>
      <c r="R7" s="51"/>
      <c r="S7" s="49" t="s">
        <v>103</v>
      </c>
      <c r="T7" s="50"/>
      <c r="U7" s="51"/>
      <c r="V7" s="55" t="s">
        <v>106</v>
      </c>
      <c r="W7" s="55"/>
      <c r="X7" s="55"/>
    </row>
    <row r="8" spans="1:24" ht="18.75" customHeight="1" x14ac:dyDescent="0.2">
      <c r="A8" s="54"/>
      <c r="B8" s="54"/>
      <c r="C8" s="54"/>
      <c r="D8" s="45">
        <v>2021</v>
      </c>
      <c r="E8" s="45">
        <v>2022</v>
      </c>
      <c r="F8" s="45">
        <v>2023</v>
      </c>
      <c r="G8" s="47">
        <v>2021</v>
      </c>
      <c r="H8" s="47">
        <v>2022</v>
      </c>
      <c r="I8" s="47">
        <v>2023</v>
      </c>
      <c r="J8" s="47">
        <v>2021</v>
      </c>
      <c r="K8" s="47">
        <v>2022</v>
      </c>
      <c r="L8" s="47">
        <v>2023</v>
      </c>
      <c r="M8" s="47">
        <v>2021</v>
      </c>
      <c r="N8" s="47">
        <v>2022</v>
      </c>
      <c r="O8" s="47">
        <v>2023</v>
      </c>
      <c r="P8" s="47">
        <v>2021</v>
      </c>
      <c r="Q8" s="47">
        <v>2022</v>
      </c>
      <c r="R8" s="47">
        <v>2023</v>
      </c>
      <c r="S8" s="47">
        <v>2021</v>
      </c>
      <c r="T8" s="47">
        <v>2022</v>
      </c>
      <c r="U8" s="47">
        <v>2023</v>
      </c>
      <c r="V8" s="47">
        <v>2021</v>
      </c>
      <c r="W8" s="47">
        <v>2022</v>
      </c>
      <c r="X8" s="47">
        <v>2023</v>
      </c>
    </row>
    <row r="9" spans="1:24" ht="17.25" customHeight="1" x14ac:dyDescent="0.2">
      <c r="A9" s="20">
        <v>1</v>
      </c>
      <c r="B9" s="20" t="s">
        <v>24</v>
      </c>
      <c r="C9" s="20" t="s">
        <v>8</v>
      </c>
      <c r="D9" s="36">
        <v>2463.1860083333331</v>
      </c>
      <c r="E9" s="36">
        <v>3408.6394500000001</v>
      </c>
      <c r="F9" s="36">
        <f t="shared" ref="F9:X9" si="0">F10+F11</f>
        <v>3441</v>
      </c>
      <c r="G9" s="36">
        <v>3609.1884833333334</v>
      </c>
      <c r="H9" s="36">
        <v>5245.8294249999999</v>
      </c>
      <c r="I9" s="36">
        <f t="shared" si="0"/>
        <v>5255</v>
      </c>
      <c r="J9" s="36">
        <f t="shared" ref="J9:K9" si="1">J10+J11</f>
        <v>5806.2882250000002</v>
      </c>
      <c r="K9" s="36">
        <f t="shared" si="1"/>
        <v>5223.5258583333334</v>
      </c>
      <c r="L9" s="36">
        <f t="shared" si="0"/>
        <v>5324</v>
      </c>
      <c r="M9" s="36">
        <f t="shared" ref="M9:N9" si="2">M10+M11</f>
        <v>4729.6253166666665</v>
      </c>
      <c r="N9" s="36">
        <f t="shared" si="2"/>
        <v>6198.4776833333335</v>
      </c>
      <c r="O9" s="36">
        <f t="shared" si="0"/>
        <v>6269</v>
      </c>
      <c r="P9" s="36">
        <f t="shared" ref="P9:Q9" si="3">P10+P11</f>
        <v>3959.2454666666667</v>
      </c>
      <c r="Q9" s="36">
        <f t="shared" si="3"/>
        <v>2083.4533333333334</v>
      </c>
      <c r="R9" s="36">
        <f t="shared" si="0"/>
        <v>4721</v>
      </c>
      <c r="S9" s="36">
        <f t="shared" ref="S9:T9" si="4">S10+S11</f>
        <v>1380.174775</v>
      </c>
      <c r="T9" s="36">
        <f t="shared" si="4"/>
        <v>3067.5736916666665</v>
      </c>
      <c r="U9" s="36">
        <f t="shared" si="0"/>
        <v>38</v>
      </c>
      <c r="V9" s="36">
        <f t="shared" ref="V9:W9" si="5">V10+V11</f>
        <v>911.67471666666665</v>
      </c>
      <c r="W9" s="36">
        <f t="shared" si="5"/>
        <v>812</v>
      </c>
      <c r="X9" s="36">
        <f t="shared" si="0"/>
        <v>924</v>
      </c>
    </row>
    <row r="10" spans="1:24" ht="17.25" customHeight="1" x14ac:dyDescent="0.2">
      <c r="A10" s="19" t="s">
        <v>22</v>
      </c>
      <c r="B10" s="20" t="s">
        <v>94</v>
      </c>
      <c r="C10" s="20" t="s">
        <v>8</v>
      </c>
      <c r="D10" s="35">
        <v>681.1703583333333</v>
      </c>
      <c r="E10" s="35">
        <v>623.83665833333328</v>
      </c>
      <c r="F10" s="35">
        <v>656</v>
      </c>
      <c r="G10" s="35">
        <v>1409.1719000000001</v>
      </c>
      <c r="H10" s="35">
        <v>1480.6961000000001</v>
      </c>
      <c r="I10" s="35">
        <v>1490</v>
      </c>
      <c r="J10" s="35">
        <v>3276.0452666666665</v>
      </c>
      <c r="K10" s="35">
        <v>3654.2818166666666</v>
      </c>
      <c r="L10" s="35">
        <v>3755</v>
      </c>
      <c r="M10" s="35">
        <v>2076.2183</v>
      </c>
      <c r="N10" s="35">
        <v>2341.9657583333337</v>
      </c>
      <c r="O10" s="35">
        <v>2682</v>
      </c>
      <c r="P10" s="35">
        <v>1974.844416666667</v>
      </c>
      <c r="Q10" s="35">
        <v>2045.4533333333334</v>
      </c>
      <c r="R10" s="35">
        <v>2504</v>
      </c>
      <c r="S10" s="35">
        <v>905.64825833333327</v>
      </c>
      <c r="T10" s="35">
        <v>850.46497499999998</v>
      </c>
      <c r="U10" s="35">
        <v>0</v>
      </c>
      <c r="V10" s="35">
        <v>561.77901666666662</v>
      </c>
      <c r="W10" s="35">
        <v>603</v>
      </c>
      <c r="X10" s="35">
        <v>715</v>
      </c>
    </row>
    <row r="11" spans="1:24" ht="17.25" customHeight="1" x14ac:dyDescent="0.2">
      <c r="A11" s="19" t="s">
        <v>23</v>
      </c>
      <c r="B11" s="20" t="s">
        <v>95</v>
      </c>
      <c r="C11" s="20" t="s">
        <v>8</v>
      </c>
      <c r="D11" s="35">
        <v>1782.0156499999998</v>
      </c>
      <c r="E11" s="35">
        <v>2784.802791666667</v>
      </c>
      <c r="F11" s="35">
        <v>2785</v>
      </c>
      <c r="G11" s="35">
        <v>2200.0165833333335</v>
      </c>
      <c r="H11" s="35">
        <v>3765.1333250000002</v>
      </c>
      <c r="I11" s="35">
        <v>3765</v>
      </c>
      <c r="J11" s="35">
        <v>2530.2429583333333</v>
      </c>
      <c r="K11" s="35">
        <v>1569.2440416666668</v>
      </c>
      <c r="L11" s="35">
        <v>1569</v>
      </c>
      <c r="M11" s="35">
        <v>2653.4070166666666</v>
      </c>
      <c r="N11" s="35">
        <v>3856.5119249999998</v>
      </c>
      <c r="O11" s="35">
        <v>3587</v>
      </c>
      <c r="P11" s="35">
        <v>1984.4010499999997</v>
      </c>
      <c r="Q11" s="35">
        <v>38</v>
      </c>
      <c r="R11" s="35">
        <v>2217</v>
      </c>
      <c r="S11" s="35">
        <v>474.52651666666668</v>
      </c>
      <c r="T11" s="35">
        <v>2217.1087166666666</v>
      </c>
      <c r="U11" s="35">
        <v>38</v>
      </c>
      <c r="V11" s="35">
        <v>349.89570000000003</v>
      </c>
      <c r="W11" s="35">
        <v>209</v>
      </c>
      <c r="X11" s="35">
        <v>209</v>
      </c>
    </row>
    <row r="12" spans="1:24" ht="17.25" customHeight="1" x14ac:dyDescent="0.2">
      <c r="A12" s="20"/>
      <c r="B12" s="20"/>
      <c r="C12" s="2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7.25" customHeight="1" x14ac:dyDescent="0.2">
      <c r="A13" s="20">
        <v>2</v>
      </c>
      <c r="B13" s="20" t="s">
        <v>97</v>
      </c>
      <c r="C13" s="20" t="s">
        <v>8</v>
      </c>
      <c r="D13" s="36">
        <v>5056.7243915869985</v>
      </c>
      <c r="E13" s="36">
        <v>6382.0253541971406</v>
      </c>
      <c r="F13" s="36">
        <f t="shared" ref="F13:X13" si="6">F14+F15</f>
        <v>6171</v>
      </c>
      <c r="G13" s="36">
        <v>6882.575793265536</v>
      </c>
      <c r="H13" s="36">
        <v>6217</v>
      </c>
      <c r="I13" s="36">
        <f t="shared" si="6"/>
        <v>11307</v>
      </c>
      <c r="J13" s="36">
        <f t="shared" ref="J13:K13" si="7">J14+J15</f>
        <v>6939.5745942269905</v>
      </c>
      <c r="K13" s="36">
        <f t="shared" si="7"/>
        <v>9794.1282869155621</v>
      </c>
      <c r="L13" s="36">
        <f t="shared" si="6"/>
        <v>13096</v>
      </c>
      <c r="M13" s="36">
        <f t="shared" ref="M13:N13" si="8">M14+M15</f>
        <v>6678.5468516104129</v>
      </c>
      <c r="N13" s="36">
        <f t="shared" si="8"/>
        <v>6950.7110987898213</v>
      </c>
      <c r="O13" s="36">
        <f t="shared" si="6"/>
        <v>10291</v>
      </c>
      <c r="P13" s="36">
        <f t="shared" ref="P13:Q13" si="9">P14+P15</f>
        <v>7384.3568079362994</v>
      </c>
      <c r="Q13" s="36">
        <f t="shared" si="9"/>
        <v>8779.2298907393124</v>
      </c>
      <c r="R13" s="36">
        <f t="shared" si="6"/>
        <v>9794</v>
      </c>
      <c r="S13" s="36">
        <f t="shared" ref="S13:T13" si="10">S14+S15</f>
        <v>4840.1954493284084</v>
      </c>
      <c r="T13" s="36">
        <f t="shared" si="10"/>
        <v>3738.2751444540881</v>
      </c>
      <c r="U13" s="36">
        <f t="shared" si="6"/>
        <v>4396</v>
      </c>
      <c r="V13" s="36">
        <f t="shared" ref="V13:W13" si="11">V14+V15</f>
        <v>3393.864217565399</v>
      </c>
      <c r="W13" s="36">
        <f t="shared" si="11"/>
        <v>3460.703701582891</v>
      </c>
      <c r="X13" s="36">
        <f t="shared" si="6"/>
        <v>6129</v>
      </c>
    </row>
    <row r="14" spans="1:24" ht="17.25" customHeight="1" x14ac:dyDescent="0.2">
      <c r="A14" s="40" t="s">
        <v>25</v>
      </c>
      <c r="B14" s="20" t="s">
        <v>94</v>
      </c>
      <c r="C14" s="20" t="s">
        <v>8</v>
      </c>
      <c r="D14" s="35">
        <v>4045.3859289166485</v>
      </c>
      <c r="E14" s="35">
        <v>4891.6446755508214</v>
      </c>
      <c r="F14" s="35">
        <f>'форма 2.2 (2023)'!B12</f>
        <v>4791</v>
      </c>
      <c r="G14" s="35">
        <v>4477.232688074514</v>
      </c>
      <c r="H14" s="35">
        <v>3695</v>
      </c>
      <c r="I14" s="35">
        <f>'форма 2.2 (2023)'!B18</f>
        <v>7868</v>
      </c>
      <c r="J14" s="35">
        <v>4689.9523061386435</v>
      </c>
      <c r="K14" s="35">
        <v>5689.0578360808886</v>
      </c>
      <c r="L14" s="35">
        <f>'форма 2.2 (2023)'!B24</f>
        <v>8439</v>
      </c>
      <c r="M14" s="35">
        <v>5036.2040669155049</v>
      </c>
      <c r="N14" s="35">
        <v>5070.9509608714116</v>
      </c>
      <c r="O14" s="35">
        <f>'форма 2.2 (2023)'!B30</f>
        <v>7402</v>
      </c>
      <c r="P14" s="35">
        <v>5389.3220998336146</v>
      </c>
      <c r="Q14" s="35">
        <v>6647.9540843901932</v>
      </c>
      <c r="R14" s="35">
        <f>'форма 2.2 (2023)'!B36</f>
        <v>7429</v>
      </c>
      <c r="S14" s="35">
        <v>4334.4783887331669</v>
      </c>
      <c r="T14" s="35">
        <v>3699.2751444540881</v>
      </c>
      <c r="U14" s="35">
        <f>'форма 2.2 (2023)'!B42</f>
        <v>4334</v>
      </c>
      <c r="V14" s="35">
        <v>3212.6949610250131</v>
      </c>
      <c r="W14" s="35">
        <v>3228.2039376253329</v>
      </c>
      <c r="X14" s="35">
        <f>'форма 2.2 (2023)'!B48</f>
        <v>5800</v>
      </c>
    </row>
    <row r="15" spans="1:24" ht="17.25" customHeight="1" x14ac:dyDescent="0.2">
      <c r="A15" s="40" t="s">
        <v>26</v>
      </c>
      <c r="B15" s="20" t="s">
        <v>95</v>
      </c>
      <c r="C15" s="20" t="s">
        <v>8</v>
      </c>
      <c r="D15" s="35">
        <v>1011.3384626703504</v>
      </c>
      <c r="E15" s="35">
        <v>1490.380678646319</v>
      </c>
      <c r="F15" s="35">
        <f>'форма 2.2 (2023)'!B13</f>
        <v>1380</v>
      </c>
      <c r="G15" s="35">
        <v>2405.3431051910225</v>
      </c>
      <c r="H15" s="35">
        <v>2522</v>
      </c>
      <c r="I15" s="35">
        <f>'форма 2.2 (2023)'!B19</f>
        <v>3439</v>
      </c>
      <c r="J15" s="35">
        <v>2249.622288088347</v>
      </c>
      <c r="K15" s="35">
        <v>4105.0704508346735</v>
      </c>
      <c r="L15" s="35">
        <f>'форма 2.2 (2023)'!B25</f>
        <v>4657</v>
      </c>
      <c r="M15" s="35">
        <v>1642.3427846949082</v>
      </c>
      <c r="N15" s="35">
        <v>1879.7601379184093</v>
      </c>
      <c r="O15" s="35">
        <f>'форма 2.2 (2023)'!B31</f>
        <v>2889</v>
      </c>
      <c r="P15" s="35">
        <v>1995.0347081026846</v>
      </c>
      <c r="Q15" s="35">
        <v>2131.2758063491201</v>
      </c>
      <c r="R15" s="35">
        <f>'форма 2.2 (2023)'!B37</f>
        <v>2365</v>
      </c>
      <c r="S15" s="35">
        <v>505.71706059524178</v>
      </c>
      <c r="T15" s="35">
        <v>39</v>
      </c>
      <c r="U15" s="35">
        <f>'форма 2.2 (2023)'!B43</f>
        <v>62</v>
      </c>
      <c r="V15" s="35">
        <v>181.16925654038604</v>
      </c>
      <c r="W15" s="35">
        <v>232.49976395755795</v>
      </c>
      <c r="X15" s="35">
        <f>'форма 2.2 (2023)'!B49</f>
        <v>329</v>
      </c>
    </row>
    <row r="16" spans="1:24" ht="17.25" customHeight="1" x14ac:dyDescent="0.2">
      <c r="A16" s="20"/>
      <c r="B16" s="20"/>
      <c r="C16" s="2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7.25" customHeight="1" x14ac:dyDescent="0.2">
      <c r="A17" s="20">
        <v>3</v>
      </c>
      <c r="B17" s="20" t="s">
        <v>9</v>
      </c>
      <c r="C17" s="20" t="s">
        <v>8</v>
      </c>
      <c r="D17" s="36">
        <f>D9-D13</f>
        <v>-2593.5383832536654</v>
      </c>
      <c r="E17" s="36">
        <f>E9-E13</f>
        <v>-2973.3859041971405</v>
      </c>
      <c r="F17" s="36">
        <f>F9-F13</f>
        <v>-2730</v>
      </c>
      <c r="G17" s="36">
        <f>G9-G13</f>
        <v>-3273.3873099322027</v>
      </c>
      <c r="H17" s="36">
        <f t="shared" ref="H17:I17" si="12">H9-H13</f>
        <v>-971.1705750000001</v>
      </c>
      <c r="I17" s="36">
        <f t="shared" si="12"/>
        <v>-6052</v>
      </c>
      <c r="J17" s="36">
        <v>-904</v>
      </c>
      <c r="K17" s="36">
        <f t="shared" ref="K17:P17" si="13">K9-K13</f>
        <v>-4570.6024285822286</v>
      </c>
      <c r="L17" s="36">
        <f t="shared" si="13"/>
        <v>-7772</v>
      </c>
      <c r="M17" s="35">
        <v>-2190</v>
      </c>
      <c r="N17" s="36">
        <f t="shared" si="13"/>
        <v>-752.23341545648782</v>
      </c>
      <c r="O17" s="36">
        <f t="shared" si="13"/>
        <v>-4022</v>
      </c>
      <c r="P17" s="35">
        <f t="shared" si="13"/>
        <v>-3425.1113412696327</v>
      </c>
      <c r="Q17" s="36">
        <f t="shared" ref="Q17:R17" si="14">Q9-Q13</f>
        <v>-6695.7765574059795</v>
      </c>
      <c r="R17" s="36">
        <f t="shared" si="14"/>
        <v>-5073</v>
      </c>
      <c r="S17" s="35">
        <v>-3485</v>
      </c>
      <c r="T17" s="36">
        <f>T9-T13</f>
        <v>-670.70145278742166</v>
      </c>
      <c r="U17" s="36">
        <f>U9-U13</f>
        <v>-4358</v>
      </c>
      <c r="V17" s="35">
        <v>-2985</v>
      </c>
      <c r="W17" s="36">
        <f t="shared" ref="W17:X17" si="15">W9-W13</f>
        <v>-2648.703701582891</v>
      </c>
      <c r="X17" s="36">
        <f t="shared" si="15"/>
        <v>-5205</v>
      </c>
    </row>
    <row r="18" spans="1:24" ht="17.25" customHeight="1" x14ac:dyDescent="0.2">
      <c r="A18" s="20">
        <v>4</v>
      </c>
      <c r="B18" s="20" t="s">
        <v>10</v>
      </c>
      <c r="C18" s="20" t="s">
        <v>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2"/>
      <c r="P18" s="22"/>
      <c r="Q18" s="21"/>
      <c r="R18" s="22"/>
      <c r="S18" s="22"/>
      <c r="T18" s="21"/>
      <c r="U18" s="22"/>
      <c r="V18" s="25"/>
      <c r="W18" s="21"/>
      <c r="X18" s="25"/>
    </row>
    <row r="19" spans="1:24" ht="17.25" customHeight="1" x14ac:dyDescent="0.2">
      <c r="A19" s="20">
        <v>5</v>
      </c>
      <c r="B19" s="20" t="s">
        <v>11</v>
      </c>
      <c r="C19" s="20" t="s">
        <v>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5"/>
    </row>
    <row r="20" spans="1:24" ht="17.25" customHeight="1" x14ac:dyDescent="0.2">
      <c r="A20" s="20">
        <v>6</v>
      </c>
      <c r="B20" s="20" t="s">
        <v>12</v>
      </c>
      <c r="C20" s="20" t="s">
        <v>8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5"/>
      <c r="W20" s="22"/>
      <c r="X20" s="25"/>
    </row>
    <row r="21" spans="1:24" ht="17.25" customHeight="1" x14ac:dyDescent="0.2">
      <c r="A21" s="20">
        <v>7</v>
      </c>
      <c r="B21" s="20" t="s">
        <v>13</v>
      </c>
      <c r="C21" s="20" t="s">
        <v>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5"/>
      <c r="W21" s="22"/>
      <c r="X21" s="25"/>
    </row>
    <row r="22" spans="1:24" ht="17.25" customHeight="1" x14ac:dyDescent="0.2">
      <c r="A22" s="20">
        <v>8</v>
      </c>
      <c r="B22" s="20" t="s">
        <v>14</v>
      </c>
      <c r="C22" s="20" t="s">
        <v>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5"/>
      <c r="W22" s="22"/>
      <c r="X22" s="25"/>
    </row>
    <row r="23" spans="1:24" ht="17.25" customHeight="1" x14ac:dyDescent="0.2">
      <c r="A23" s="20">
        <v>9</v>
      </c>
      <c r="B23" s="20" t="s">
        <v>15</v>
      </c>
      <c r="C23" s="20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  <c r="W23" s="22"/>
      <c r="X23" s="25"/>
    </row>
    <row r="24" spans="1:24" ht="17.25" customHeight="1" x14ac:dyDescent="0.2">
      <c r="A24" s="20">
        <v>10</v>
      </c>
      <c r="B24" s="20" t="s">
        <v>16</v>
      </c>
      <c r="C24" s="20" t="s">
        <v>8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5"/>
      <c r="W24" s="22"/>
      <c r="X24" s="25"/>
    </row>
    <row r="25" spans="1:24" ht="17.25" customHeight="1" x14ac:dyDescent="0.2">
      <c r="A25" s="40" t="s">
        <v>28</v>
      </c>
      <c r="B25" s="20" t="s">
        <v>27</v>
      </c>
      <c r="C25" s="20" t="s">
        <v>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5"/>
      <c r="W25" s="22"/>
      <c r="X25" s="25"/>
    </row>
    <row r="26" spans="1:24" ht="17.25" customHeight="1" x14ac:dyDescent="0.2">
      <c r="A26" s="20">
        <v>11</v>
      </c>
      <c r="B26" s="20" t="s">
        <v>17</v>
      </c>
      <c r="C26" s="20" t="s">
        <v>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5"/>
      <c r="W26" s="22"/>
      <c r="X26" s="25"/>
    </row>
    <row r="27" spans="1:24" ht="17.25" customHeight="1" x14ac:dyDescent="0.2">
      <c r="A27" s="20">
        <v>12</v>
      </c>
      <c r="B27" s="20" t="s">
        <v>18</v>
      </c>
      <c r="C27" s="20" t="s">
        <v>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5"/>
      <c r="W27" s="22"/>
      <c r="X27" s="25"/>
    </row>
    <row r="28" spans="1:24" ht="17.25" customHeight="1" x14ac:dyDescent="0.2">
      <c r="A28" s="20">
        <v>13</v>
      </c>
      <c r="B28" s="20" t="s">
        <v>19</v>
      </c>
      <c r="C28" s="20" t="s">
        <v>8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5"/>
      <c r="W28" s="22"/>
      <c r="X28" s="25"/>
    </row>
    <row r="29" spans="1:24" ht="17.25" customHeight="1" x14ac:dyDescent="0.2">
      <c r="A29" s="20">
        <v>14</v>
      </c>
      <c r="B29" s="41" t="s">
        <v>20</v>
      </c>
      <c r="C29" s="41" t="s">
        <v>8</v>
      </c>
      <c r="D29" s="36">
        <f>D17</f>
        <v>-2593.5383832536654</v>
      </c>
      <c r="E29" s="36">
        <f>E17</f>
        <v>-2973.3859041971405</v>
      </c>
      <c r="F29" s="36">
        <f t="shared" ref="F29:X29" si="16">F17</f>
        <v>-2730</v>
      </c>
      <c r="G29" s="36">
        <f t="shared" si="16"/>
        <v>-3273.3873099322027</v>
      </c>
      <c r="H29" s="36">
        <f t="shared" si="16"/>
        <v>-971.1705750000001</v>
      </c>
      <c r="I29" s="36">
        <f t="shared" si="16"/>
        <v>-6052</v>
      </c>
      <c r="J29" s="36">
        <f t="shared" si="16"/>
        <v>-904</v>
      </c>
      <c r="K29" s="36">
        <f t="shared" si="16"/>
        <v>-4570.6024285822286</v>
      </c>
      <c r="L29" s="36">
        <f t="shared" si="16"/>
        <v>-7772</v>
      </c>
      <c r="M29" s="36">
        <f t="shared" si="16"/>
        <v>-2190</v>
      </c>
      <c r="N29" s="36">
        <f t="shared" si="16"/>
        <v>-752.23341545648782</v>
      </c>
      <c r="O29" s="36">
        <f t="shared" si="16"/>
        <v>-4022</v>
      </c>
      <c r="P29" s="36">
        <f t="shared" si="16"/>
        <v>-3425.1113412696327</v>
      </c>
      <c r="Q29" s="36">
        <f t="shared" si="16"/>
        <v>-6695.7765574059795</v>
      </c>
      <c r="R29" s="36">
        <f t="shared" si="16"/>
        <v>-5073</v>
      </c>
      <c r="S29" s="36">
        <f t="shared" si="16"/>
        <v>-3485</v>
      </c>
      <c r="T29" s="36">
        <f t="shared" si="16"/>
        <v>-670.70145278742166</v>
      </c>
      <c r="U29" s="36">
        <f t="shared" si="16"/>
        <v>-4358</v>
      </c>
      <c r="V29" s="36">
        <f t="shared" si="16"/>
        <v>-2985</v>
      </c>
      <c r="W29" s="36">
        <f t="shared" si="16"/>
        <v>-2648.703701582891</v>
      </c>
      <c r="X29" s="36">
        <f t="shared" si="16"/>
        <v>-5205</v>
      </c>
    </row>
    <row r="30" spans="1:24" x14ac:dyDescent="0.2">
      <c r="A30" s="39"/>
    </row>
    <row r="31" spans="1:24" hidden="1" outlineLevel="1" x14ac:dyDescent="0.2"/>
    <row r="32" spans="1:24" hidden="1" outlineLevel="1" x14ac:dyDescent="0.2">
      <c r="C32" s="23" t="s">
        <v>124</v>
      </c>
      <c r="D32" s="30">
        <v>29272.360804665946</v>
      </c>
      <c r="E32" s="46">
        <f>F14+I14+L14+O14+R14+U14+X14</f>
        <v>46063</v>
      </c>
      <c r="F32" s="46"/>
      <c r="I32" s="30">
        <v>10022.018924008742</v>
      </c>
      <c r="J32" s="30">
        <f>F15+I15+L15+O15+R15+U15+X15</f>
        <v>15121</v>
      </c>
    </row>
    <row r="33" spans="3:10" hidden="1" outlineLevel="1" x14ac:dyDescent="0.2">
      <c r="C33" s="23" t="s">
        <v>125</v>
      </c>
      <c r="D33" s="30">
        <v>11732.020933333333</v>
      </c>
      <c r="E33" s="46">
        <f>F10+I10+L10+O10+R10+U10+X10</f>
        <v>11802</v>
      </c>
      <c r="I33" s="30">
        <v>11873.047433333333</v>
      </c>
      <c r="J33" s="30">
        <f>F11+I11+L11+O11+R11+U11+X11</f>
        <v>14170</v>
      </c>
    </row>
    <row r="34" spans="3:10" hidden="1" outlineLevel="1" x14ac:dyDescent="0.2"/>
    <row r="35" spans="3:10" hidden="1" outlineLevel="1" x14ac:dyDescent="0.2"/>
    <row r="36" spans="3:10" hidden="1" outlineLevel="1" x14ac:dyDescent="0.2"/>
    <row r="37" spans="3:10" collapsed="1" x14ac:dyDescent="0.2"/>
  </sheetData>
  <mergeCells count="14">
    <mergeCell ref="J7:L7"/>
    <mergeCell ref="M7:O7"/>
    <mergeCell ref="P7:R7"/>
    <mergeCell ref="S7:U7"/>
    <mergeCell ref="V7:X7"/>
    <mergeCell ref="D7:F7"/>
    <mergeCell ref="G7:I7"/>
    <mergeCell ref="A1:C1"/>
    <mergeCell ref="A2:C2"/>
    <mergeCell ref="A3:C3"/>
    <mergeCell ref="A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3" sqref="D13:L13"/>
    </sheetView>
  </sheetViews>
  <sheetFormatPr defaultColWidth="9.140625" defaultRowHeight="12.75" x14ac:dyDescent="0.2"/>
  <cols>
    <col min="1" max="1" width="43.85546875" style="23" customWidth="1"/>
    <col min="2" max="2" width="10.140625" style="23" customWidth="1"/>
    <col min="3" max="3" width="14" style="23" customWidth="1"/>
    <col min="4" max="4" width="10.140625" style="23" customWidth="1"/>
    <col min="5" max="5" width="10" style="23" customWidth="1"/>
    <col min="6" max="6" width="10.140625" style="23" customWidth="1"/>
    <col min="7" max="7" width="9.140625" style="23"/>
    <col min="8" max="8" width="12.5703125" style="23" customWidth="1"/>
    <col min="9" max="9" width="15.28515625" style="23" customWidth="1"/>
    <col min="10" max="10" width="11.5703125" style="23" customWidth="1"/>
    <col min="11" max="11" width="11" style="23" customWidth="1"/>
    <col min="12" max="12" width="9.85546875" style="23" customWidth="1"/>
    <col min="13" max="16384" width="9.140625" style="23"/>
  </cols>
  <sheetData>
    <row r="1" spans="1:12" x14ac:dyDescent="0.2">
      <c r="A1" s="52" t="s">
        <v>122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 x14ac:dyDescent="0.2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 x14ac:dyDescent="0.2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5" x14ac:dyDescent="0.25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5" x14ac:dyDescent="0.25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 x14ac:dyDescent="0.2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 x14ac:dyDescent="0.2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 x14ac:dyDescent="0.2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 x14ac:dyDescent="0.2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5" t="s">
        <v>43</v>
      </c>
      <c r="B12" s="13">
        <f>SUM(C12:L12)</f>
        <v>4045.4611961916344</v>
      </c>
      <c r="C12" s="13"/>
      <c r="D12" s="13">
        <v>182</v>
      </c>
      <c r="E12" s="13">
        <v>1965.0069831527887</v>
      </c>
      <c r="F12" s="13">
        <v>589.5798130388456</v>
      </c>
      <c r="G12" s="13">
        <v>1177.8743999999999</v>
      </c>
      <c r="H12" s="13">
        <v>120</v>
      </c>
      <c r="I12" s="13"/>
      <c r="J12" s="13"/>
      <c r="K12" s="13">
        <v>0</v>
      </c>
      <c r="L12" s="13">
        <v>11</v>
      </c>
    </row>
    <row r="13" spans="1:12" x14ac:dyDescent="0.2">
      <c r="A13" s="25" t="s">
        <v>44</v>
      </c>
      <c r="B13" s="13">
        <f>SUM(C13:L13)</f>
        <v>1010.5964046294056</v>
      </c>
      <c r="C13" s="13"/>
      <c r="D13" s="13">
        <v>71</v>
      </c>
      <c r="E13" s="13">
        <v>692.07508800231005</v>
      </c>
      <c r="F13" s="13">
        <v>198.49416172362652</v>
      </c>
      <c r="G13" s="13">
        <v>14.027154903469029</v>
      </c>
      <c r="H13" s="13">
        <v>18</v>
      </c>
      <c r="I13" s="13"/>
      <c r="J13" s="13"/>
      <c r="K13" s="13">
        <v>2</v>
      </c>
      <c r="L13" s="13">
        <v>15</v>
      </c>
    </row>
    <row r="14" spans="1:12" x14ac:dyDescent="0.2">
      <c r="A14" s="25" t="s">
        <v>45</v>
      </c>
      <c r="B14" s="13">
        <f>SUM(B12:B13)</f>
        <v>5056.0576008210401</v>
      </c>
      <c r="C14" s="13">
        <f t="shared" ref="C14:L14" si="0">SUM(C12:C13)</f>
        <v>0</v>
      </c>
      <c r="D14" s="13">
        <f>SUM(D12:D13)</f>
        <v>253</v>
      </c>
      <c r="E14" s="13">
        <f t="shared" si="0"/>
        <v>2657.0820711550987</v>
      </c>
      <c r="F14" s="13">
        <f t="shared" si="0"/>
        <v>788.07397476247206</v>
      </c>
      <c r="G14" s="13">
        <f t="shared" si="0"/>
        <v>1191.9015549034689</v>
      </c>
      <c r="H14" s="13">
        <f t="shared" si="0"/>
        <v>138</v>
      </c>
      <c r="I14" s="13">
        <f t="shared" si="0"/>
        <v>0</v>
      </c>
      <c r="J14" s="13">
        <f t="shared" si="0"/>
        <v>0</v>
      </c>
      <c r="K14" s="13">
        <f t="shared" si="0"/>
        <v>2</v>
      </c>
      <c r="L14" s="13">
        <f t="shared" si="0"/>
        <v>26</v>
      </c>
    </row>
    <row r="15" spans="1:12" x14ac:dyDescent="0.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5" x14ac:dyDescent="0.25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 t="s">
        <v>43</v>
      </c>
      <c r="B18" s="13">
        <f>SUM(C18:L18)</f>
        <v>4477.3132328554675</v>
      </c>
      <c r="C18" s="13"/>
      <c r="D18" s="13">
        <v>213</v>
      </c>
      <c r="E18" s="13">
        <v>1782.4715612366606</v>
      </c>
      <c r="F18" s="13">
        <v>550.8294416188063</v>
      </c>
      <c r="G18" s="13">
        <v>1744.0122300000003</v>
      </c>
      <c r="H18" s="13">
        <v>142</v>
      </c>
      <c r="I18" s="13"/>
      <c r="J18" s="13"/>
      <c r="K18" s="13">
        <v>23</v>
      </c>
      <c r="L18" s="13">
        <v>22</v>
      </c>
    </row>
    <row r="19" spans="1:12" x14ac:dyDescent="0.2">
      <c r="A19" s="25" t="s">
        <v>44</v>
      </c>
      <c r="B19" s="13">
        <f>SUM(C19:L19)</f>
        <v>2405.1721629983831</v>
      </c>
      <c r="C19" s="13"/>
      <c r="D19" s="13">
        <v>47</v>
      </c>
      <c r="E19" s="13">
        <v>1512.5525416619305</v>
      </c>
      <c r="F19" s="13">
        <v>472.61962133645244</v>
      </c>
      <c r="G19" s="13">
        <v>305</v>
      </c>
      <c r="H19" s="13">
        <v>20</v>
      </c>
      <c r="I19" s="13"/>
      <c r="J19" s="13"/>
      <c r="K19" s="13">
        <v>40</v>
      </c>
      <c r="L19" s="13">
        <v>8</v>
      </c>
    </row>
    <row r="20" spans="1:12" x14ac:dyDescent="0.2">
      <c r="A20" s="25" t="s">
        <v>45</v>
      </c>
      <c r="B20" s="13">
        <f>SUM(B18:B19)</f>
        <v>6882.4853958538506</v>
      </c>
      <c r="C20" s="13">
        <f t="shared" ref="C20:L20" si="1">SUM(C18:C19)</f>
        <v>0</v>
      </c>
      <c r="D20" s="13">
        <f t="shared" si="1"/>
        <v>260</v>
      </c>
      <c r="E20" s="13">
        <f t="shared" si="1"/>
        <v>3295.0241028985911</v>
      </c>
      <c r="F20" s="13">
        <f t="shared" si="1"/>
        <v>1023.4490629552588</v>
      </c>
      <c r="G20" s="13">
        <f t="shared" si="1"/>
        <v>2049.0122300000003</v>
      </c>
      <c r="H20" s="13">
        <f t="shared" si="1"/>
        <v>162</v>
      </c>
      <c r="I20" s="13">
        <f t="shared" si="1"/>
        <v>0</v>
      </c>
      <c r="J20" s="13">
        <f t="shared" si="1"/>
        <v>0</v>
      </c>
      <c r="K20" s="13">
        <f t="shared" si="1"/>
        <v>63</v>
      </c>
      <c r="L20" s="13">
        <f t="shared" si="1"/>
        <v>30</v>
      </c>
    </row>
    <row r="21" spans="1:12" x14ac:dyDescent="0.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5" x14ac:dyDescent="0.25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5" t="s">
        <v>43</v>
      </c>
      <c r="B24" s="13">
        <f>SUM(C24:L24)</f>
        <v>4690.2081496428827</v>
      </c>
      <c r="C24" s="13"/>
      <c r="D24" s="13">
        <v>743</v>
      </c>
      <c r="E24" s="13">
        <v>2255.5935981725838</v>
      </c>
      <c r="F24" s="13">
        <v>694.62625525049873</v>
      </c>
      <c r="G24" s="13">
        <v>640.51760000000013</v>
      </c>
      <c r="H24" s="13">
        <v>305.47069621980097</v>
      </c>
      <c r="I24" s="13"/>
      <c r="J24" s="13"/>
      <c r="K24" s="13">
        <v>0</v>
      </c>
      <c r="L24" s="13">
        <v>51</v>
      </c>
    </row>
    <row r="25" spans="1:12" x14ac:dyDescent="0.2">
      <c r="A25" s="25" t="s">
        <v>44</v>
      </c>
      <c r="B25" s="13">
        <f>SUM(C25:L25)</f>
        <v>2249.8227367496615</v>
      </c>
      <c r="C25" s="13"/>
      <c r="D25" s="13">
        <v>103</v>
      </c>
      <c r="E25" s="13">
        <v>1428.7523959804462</v>
      </c>
      <c r="F25" s="13">
        <v>447.74995738400821</v>
      </c>
      <c r="G25" s="13">
        <v>92.179509644691649</v>
      </c>
      <c r="H25" s="13">
        <v>168.14087374051562</v>
      </c>
      <c r="I25" s="13"/>
      <c r="J25" s="13"/>
      <c r="K25" s="13">
        <v>0</v>
      </c>
      <c r="L25" s="13">
        <v>10</v>
      </c>
    </row>
    <row r="26" spans="1:12" x14ac:dyDescent="0.2">
      <c r="A26" s="25" t="s">
        <v>45</v>
      </c>
      <c r="B26" s="13">
        <f>SUM(B24:B25)</f>
        <v>6940.0308863925438</v>
      </c>
      <c r="C26" s="13">
        <f t="shared" ref="C26:L26" si="2">SUM(C24:C25)</f>
        <v>0</v>
      </c>
      <c r="D26" s="13">
        <f t="shared" si="2"/>
        <v>846</v>
      </c>
      <c r="E26" s="13">
        <f t="shared" si="2"/>
        <v>3684.34599415303</v>
      </c>
      <c r="F26" s="13">
        <f t="shared" si="2"/>
        <v>1142.3762126345068</v>
      </c>
      <c r="G26" s="13">
        <f t="shared" si="2"/>
        <v>732.69710964469175</v>
      </c>
      <c r="H26" s="13">
        <f t="shared" si="2"/>
        <v>473.61156996031661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61</v>
      </c>
    </row>
    <row r="27" spans="1:12" x14ac:dyDescent="0.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5" x14ac:dyDescent="0.25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 x14ac:dyDescent="0.2">
      <c r="A30" s="25" t="s">
        <v>43</v>
      </c>
      <c r="B30" s="13">
        <f>ROUND(SUM(C30:L30),0)</f>
        <v>5036</v>
      </c>
      <c r="C30" s="13"/>
      <c r="D30" s="13">
        <v>864</v>
      </c>
      <c r="E30" s="13">
        <v>2510.198986754845</v>
      </c>
      <c r="F30" s="13">
        <v>725.37249585193649</v>
      </c>
      <c r="G30" s="13">
        <v>648.68952000000002</v>
      </c>
      <c r="H30" s="13">
        <v>202.42766696691092</v>
      </c>
      <c r="I30" s="13">
        <v>0</v>
      </c>
      <c r="J30" s="13">
        <v>0</v>
      </c>
      <c r="K30" s="13">
        <v>0</v>
      </c>
      <c r="L30" s="13">
        <v>85</v>
      </c>
    </row>
    <row r="31" spans="1:12" x14ac:dyDescent="0.2">
      <c r="A31" s="25" t="s">
        <v>44</v>
      </c>
      <c r="B31" s="13">
        <f>SUM(C31:L31)</f>
        <v>1641.6623546716294</v>
      </c>
      <c r="C31" s="13"/>
      <c r="D31" s="13">
        <v>105</v>
      </c>
      <c r="E31" s="13">
        <v>1178.6295147171472</v>
      </c>
      <c r="F31" s="13">
        <v>333.03283995448209</v>
      </c>
      <c r="G31" s="13">
        <v>6</v>
      </c>
      <c r="H31" s="13">
        <v>8</v>
      </c>
      <c r="I31" s="13">
        <v>0</v>
      </c>
      <c r="J31" s="13">
        <v>0</v>
      </c>
      <c r="K31" s="13">
        <v>0</v>
      </c>
      <c r="L31" s="13">
        <v>11</v>
      </c>
    </row>
    <row r="32" spans="1:12" x14ac:dyDescent="0.2">
      <c r="A32" s="25" t="s">
        <v>45</v>
      </c>
      <c r="B32" s="13">
        <f>SUM(B30:B31)</f>
        <v>6677.6623546716291</v>
      </c>
      <c r="C32" s="13">
        <f t="shared" ref="C32:L32" si="3">SUM(C30:C31)</f>
        <v>0</v>
      </c>
      <c r="D32" s="13">
        <f t="shared" si="3"/>
        <v>969</v>
      </c>
      <c r="E32" s="13">
        <f t="shared" si="3"/>
        <v>3688.8285014719922</v>
      </c>
      <c r="F32" s="13">
        <f t="shared" si="3"/>
        <v>1058.4053358064186</v>
      </c>
      <c r="G32" s="13">
        <f t="shared" si="3"/>
        <v>654.68952000000002</v>
      </c>
      <c r="H32" s="13">
        <f t="shared" si="3"/>
        <v>210.42766696691092</v>
      </c>
      <c r="I32" s="13">
        <f t="shared" si="3"/>
        <v>0</v>
      </c>
      <c r="J32" s="13">
        <f t="shared" si="3"/>
        <v>0</v>
      </c>
      <c r="K32" s="13">
        <f t="shared" si="3"/>
        <v>0</v>
      </c>
      <c r="L32" s="13">
        <f t="shared" si="3"/>
        <v>96</v>
      </c>
    </row>
    <row r="33" spans="1:12" x14ac:dyDescent="0.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5" x14ac:dyDescent="0.25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5" t="s">
        <v>43</v>
      </c>
      <c r="B36" s="13">
        <f>SUM(C36:L36)</f>
        <v>5389.2791460086182</v>
      </c>
      <c r="C36" s="13"/>
      <c r="D36" s="13">
        <v>430</v>
      </c>
      <c r="E36" s="13">
        <v>2750.9324008290046</v>
      </c>
      <c r="F36" s="13">
        <v>809.8367611193936</v>
      </c>
      <c r="G36" s="13">
        <v>1212.5213999999999</v>
      </c>
      <c r="H36" s="13">
        <v>63.294376667269411</v>
      </c>
      <c r="I36" s="13">
        <v>0</v>
      </c>
      <c r="J36" s="13">
        <v>0</v>
      </c>
      <c r="K36" s="13">
        <v>12.48</v>
      </c>
      <c r="L36" s="13">
        <v>110.21420739295084</v>
      </c>
    </row>
    <row r="37" spans="1:12" x14ac:dyDescent="0.2">
      <c r="A37" s="25" t="s">
        <v>44</v>
      </c>
      <c r="B37" s="13">
        <f>ROUND(SUM(C37:L37),0)</f>
        <v>1995</v>
      </c>
      <c r="C37" s="13"/>
      <c r="D37" s="13">
        <v>188</v>
      </c>
      <c r="E37" s="13">
        <v>1287.812335015667</v>
      </c>
      <c r="F37" s="13">
        <v>372.49880443155325</v>
      </c>
      <c r="G37" s="13">
        <v>60.028132450205277</v>
      </c>
      <c r="H37" s="13">
        <v>62</v>
      </c>
      <c r="I37" s="13">
        <v>0</v>
      </c>
      <c r="J37" s="13">
        <v>0</v>
      </c>
      <c r="K37" s="13">
        <v>12</v>
      </c>
      <c r="L37" s="13">
        <v>13</v>
      </c>
    </row>
    <row r="38" spans="1:12" x14ac:dyDescent="0.2">
      <c r="A38" s="25" t="s">
        <v>45</v>
      </c>
      <c r="B38" s="13">
        <f>SUM(B36:B37)</f>
        <v>7384.2791460086182</v>
      </c>
      <c r="C38" s="13">
        <f t="shared" ref="C38:L38" si="4">SUM(C36:C37)</f>
        <v>0</v>
      </c>
      <c r="D38" s="13">
        <f t="shared" si="4"/>
        <v>618</v>
      </c>
      <c r="E38" s="13">
        <f t="shared" si="4"/>
        <v>4038.7447358446716</v>
      </c>
      <c r="F38" s="13">
        <f t="shared" si="4"/>
        <v>1182.3355655509467</v>
      </c>
      <c r="G38" s="13">
        <f t="shared" si="4"/>
        <v>1272.5495324502051</v>
      </c>
      <c r="H38" s="13">
        <f t="shared" si="4"/>
        <v>125.2943766672694</v>
      </c>
      <c r="I38" s="13">
        <f t="shared" si="4"/>
        <v>0</v>
      </c>
      <c r="J38" s="13">
        <f t="shared" si="4"/>
        <v>0</v>
      </c>
      <c r="K38" s="13">
        <f t="shared" si="4"/>
        <v>24.48</v>
      </c>
      <c r="L38" s="13">
        <f t="shared" si="4"/>
        <v>123.21420739295084</v>
      </c>
    </row>
    <row r="39" spans="1:12" x14ac:dyDescent="0.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5" x14ac:dyDescent="0.25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25" t="s">
        <v>43</v>
      </c>
      <c r="B42" s="13">
        <f>SUM(C42:L42)</f>
        <v>4333.9031209494533</v>
      </c>
      <c r="C42" s="13"/>
      <c r="D42" s="13">
        <v>297</v>
      </c>
      <c r="E42" s="13">
        <v>1748.9776531795119</v>
      </c>
      <c r="F42" s="13">
        <v>550.50005194326752</v>
      </c>
      <c r="G42" s="13">
        <v>645.19002</v>
      </c>
      <c r="H42" s="13">
        <v>98.235395826674534</v>
      </c>
      <c r="I42" s="13">
        <v>0</v>
      </c>
      <c r="J42" s="13">
        <v>0</v>
      </c>
      <c r="K42" s="13">
        <v>6</v>
      </c>
      <c r="L42" s="13">
        <v>988</v>
      </c>
    </row>
    <row r="43" spans="1:12" x14ac:dyDescent="0.2">
      <c r="A43" s="25" t="s">
        <v>44</v>
      </c>
      <c r="B43" s="13">
        <f>SUM(C43:L43)</f>
        <v>505.82583512185494</v>
      </c>
      <c r="C43" s="13"/>
      <c r="D43" s="13">
        <v>13</v>
      </c>
      <c r="E43" s="13">
        <v>188.40035467750658</v>
      </c>
      <c r="F43" s="13">
        <v>60.120938955139486</v>
      </c>
      <c r="G43" s="13">
        <v>101.30454148920886</v>
      </c>
      <c r="H43" s="13">
        <v>25</v>
      </c>
      <c r="I43" s="13">
        <v>0</v>
      </c>
      <c r="J43" s="13">
        <v>0</v>
      </c>
      <c r="K43" s="13">
        <v>6</v>
      </c>
      <c r="L43" s="13">
        <v>112</v>
      </c>
    </row>
    <row r="44" spans="1:12" x14ac:dyDescent="0.2">
      <c r="A44" s="25" t="s">
        <v>45</v>
      </c>
      <c r="B44" s="13">
        <f>SUM(B42:B43)</f>
        <v>4839.7289560713079</v>
      </c>
      <c r="C44" s="13">
        <f t="shared" ref="C44:L44" si="5">SUM(C42:C43)</f>
        <v>0</v>
      </c>
      <c r="D44" s="13">
        <f t="shared" si="5"/>
        <v>310</v>
      </c>
      <c r="E44" s="13">
        <f t="shared" si="5"/>
        <v>1937.3780078570185</v>
      </c>
      <c r="F44" s="13">
        <f t="shared" si="5"/>
        <v>610.62099089840706</v>
      </c>
      <c r="G44" s="13">
        <f t="shared" si="5"/>
        <v>746.49456148920888</v>
      </c>
      <c r="H44" s="13">
        <f t="shared" si="5"/>
        <v>123.23539582667453</v>
      </c>
      <c r="I44" s="13">
        <f t="shared" si="5"/>
        <v>0</v>
      </c>
      <c r="J44" s="13">
        <f t="shared" si="5"/>
        <v>0</v>
      </c>
      <c r="K44" s="13">
        <f t="shared" si="5"/>
        <v>12</v>
      </c>
      <c r="L44" s="13">
        <f t="shared" si="5"/>
        <v>1100</v>
      </c>
    </row>
    <row r="45" spans="1:12" x14ac:dyDescent="0.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5" x14ac:dyDescent="0.25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5" t="s">
        <v>43</v>
      </c>
      <c r="B48" s="13">
        <f>SUM(C48:L48)</f>
        <v>3213.1664425426898</v>
      </c>
      <c r="C48" s="13"/>
      <c r="D48" s="13">
        <v>394</v>
      </c>
      <c r="E48" s="13">
        <v>1568.2941085711691</v>
      </c>
      <c r="F48" s="13">
        <v>482.42761367297896</v>
      </c>
      <c r="G48" s="13">
        <v>621.05880000000002</v>
      </c>
      <c r="H48" s="13">
        <v>138.38592029854138</v>
      </c>
      <c r="I48" s="13">
        <v>0</v>
      </c>
      <c r="J48" s="13">
        <v>0</v>
      </c>
      <c r="K48" s="13">
        <v>0</v>
      </c>
      <c r="L48" s="13">
        <v>9</v>
      </c>
    </row>
    <row r="49" spans="1:12" x14ac:dyDescent="0.2">
      <c r="A49" s="25" t="s">
        <v>44</v>
      </c>
      <c r="B49" s="13">
        <f>SUM(C49:L49)</f>
        <v>180.98437715151161</v>
      </c>
      <c r="C49" s="13"/>
      <c r="D49" s="13">
        <v>0</v>
      </c>
      <c r="E49" s="13">
        <v>129.46307867129397</v>
      </c>
      <c r="F49" s="13">
        <v>39.521298480217631</v>
      </c>
      <c r="G49" s="13">
        <v>0</v>
      </c>
      <c r="H49" s="13">
        <v>10</v>
      </c>
      <c r="I49" s="13">
        <v>0</v>
      </c>
      <c r="J49" s="13">
        <v>0</v>
      </c>
      <c r="K49" s="13">
        <v>0</v>
      </c>
      <c r="L49" s="13">
        <v>2</v>
      </c>
    </row>
    <row r="50" spans="1:12" x14ac:dyDescent="0.2">
      <c r="A50" s="25" t="s">
        <v>45</v>
      </c>
      <c r="B50" s="13">
        <f>SUM(B48:B49)</f>
        <v>3394.1508196942013</v>
      </c>
      <c r="C50" s="13">
        <f t="shared" ref="C50:L50" si="6">SUM(C48:C49)</f>
        <v>0</v>
      </c>
      <c r="D50" s="13">
        <f t="shared" si="6"/>
        <v>394</v>
      </c>
      <c r="E50" s="13">
        <f t="shared" si="6"/>
        <v>1697.757187242463</v>
      </c>
      <c r="F50" s="13">
        <f t="shared" si="6"/>
        <v>521.9489121531966</v>
      </c>
      <c r="G50" s="13">
        <f t="shared" si="6"/>
        <v>621.05880000000002</v>
      </c>
      <c r="H50" s="13">
        <f t="shared" si="6"/>
        <v>148.38592029854138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11</v>
      </c>
    </row>
    <row r="51" spans="1:12" x14ac:dyDescent="0.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 x14ac:dyDescent="0.2">
      <c r="B54" s="30"/>
    </row>
    <row r="55" spans="1:12" x14ac:dyDescent="0.2">
      <c r="B55" s="30"/>
    </row>
    <row r="56" spans="1:12" x14ac:dyDescent="0.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ColWidth="9.140625" defaultRowHeight="12.75" x14ac:dyDescent="0.2"/>
  <cols>
    <col min="1" max="1" width="43.85546875" style="23" customWidth="1"/>
    <col min="2" max="2" width="10.140625" style="23" customWidth="1"/>
    <col min="3" max="3" width="14" style="23" customWidth="1"/>
    <col min="4" max="4" width="10.140625" style="23" customWidth="1"/>
    <col min="5" max="5" width="10" style="23" customWidth="1"/>
    <col min="6" max="6" width="12" style="23" customWidth="1"/>
    <col min="7" max="7" width="9.140625" style="23"/>
    <col min="8" max="8" width="12.5703125" style="23" customWidth="1"/>
    <col min="9" max="9" width="15.28515625" style="23" customWidth="1"/>
    <col min="10" max="10" width="11.5703125" style="23" customWidth="1"/>
    <col min="11" max="11" width="11" style="23" customWidth="1"/>
    <col min="12" max="12" width="9.85546875" style="23" customWidth="1"/>
    <col min="13" max="16384" width="9.140625" style="23"/>
  </cols>
  <sheetData>
    <row r="1" spans="1:12" x14ac:dyDescent="0.2">
      <c r="A1" s="52" t="s">
        <v>127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 x14ac:dyDescent="0.2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 x14ac:dyDescent="0.2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5" x14ac:dyDescent="0.25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5" x14ac:dyDescent="0.25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 x14ac:dyDescent="0.2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 x14ac:dyDescent="0.2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 x14ac:dyDescent="0.2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 x14ac:dyDescent="0.2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5" t="s">
        <v>43</v>
      </c>
      <c r="B12" s="13">
        <f>SUM(C12:L12)</f>
        <v>4892</v>
      </c>
      <c r="C12" s="13"/>
      <c r="D12" s="13">
        <v>114</v>
      </c>
      <c r="E12" s="13">
        <v>2671</v>
      </c>
      <c r="F12" s="13">
        <v>673</v>
      </c>
      <c r="G12" s="13">
        <v>1210</v>
      </c>
      <c r="H12" s="13">
        <v>184</v>
      </c>
      <c r="I12" s="13"/>
      <c r="J12" s="13"/>
      <c r="K12" s="13">
        <v>12</v>
      </c>
      <c r="L12" s="13">
        <v>28</v>
      </c>
    </row>
    <row r="13" spans="1:12" x14ac:dyDescent="0.2">
      <c r="A13" s="25" t="s">
        <v>44</v>
      </c>
      <c r="B13" s="13">
        <f>SUM(C13:L13)</f>
        <v>1490</v>
      </c>
      <c r="C13" s="13"/>
      <c r="D13" s="13">
        <v>50</v>
      </c>
      <c r="E13" s="13">
        <v>1100</v>
      </c>
      <c r="F13" s="13">
        <v>258</v>
      </c>
      <c r="G13" s="13">
        <v>44</v>
      </c>
      <c r="H13" s="13">
        <v>9</v>
      </c>
      <c r="I13" s="13"/>
      <c r="J13" s="13"/>
      <c r="K13" s="13">
        <v>1</v>
      </c>
      <c r="L13" s="13">
        <v>28</v>
      </c>
    </row>
    <row r="14" spans="1:12" x14ac:dyDescent="0.2">
      <c r="A14" s="25" t="s">
        <v>45</v>
      </c>
      <c r="B14" s="13">
        <f>SUM(B12:B13)</f>
        <v>6382</v>
      </c>
      <c r="C14" s="13">
        <f t="shared" ref="C14:L14" si="0">SUM(C12:C13)</f>
        <v>0</v>
      </c>
      <c r="D14" s="13">
        <f>SUM(D12:D13)</f>
        <v>164</v>
      </c>
      <c r="E14" s="13">
        <f t="shared" si="0"/>
        <v>3771</v>
      </c>
      <c r="F14" s="13">
        <f t="shared" si="0"/>
        <v>931</v>
      </c>
      <c r="G14" s="13">
        <f t="shared" si="0"/>
        <v>1254</v>
      </c>
      <c r="H14" s="13">
        <f t="shared" si="0"/>
        <v>193</v>
      </c>
      <c r="I14" s="13">
        <f t="shared" si="0"/>
        <v>0</v>
      </c>
      <c r="J14" s="13">
        <f t="shared" si="0"/>
        <v>0</v>
      </c>
      <c r="K14" s="13">
        <f t="shared" si="0"/>
        <v>13</v>
      </c>
      <c r="L14" s="13">
        <f t="shared" si="0"/>
        <v>56</v>
      </c>
    </row>
    <row r="15" spans="1:12" x14ac:dyDescent="0.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5" x14ac:dyDescent="0.25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 t="s">
        <v>43</v>
      </c>
      <c r="B18" s="13">
        <f>SUM(C18:L18)</f>
        <v>3695</v>
      </c>
      <c r="C18" s="13"/>
      <c r="D18" s="13">
        <v>162</v>
      </c>
      <c r="E18" s="13">
        <v>2430</v>
      </c>
      <c r="F18" s="13">
        <v>660</v>
      </c>
      <c r="G18" s="13">
        <v>153</v>
      </c>
      <c r="H18" s="13">
        <v>218</v>
      </c>
      <c r="I18" s="13"/>
      <c r="J18" s="13"/>
      <c r="K18" s="13">
        <v>6</v>
      </c>
      <c r="L18" s="13">
        <v>66</v>
      </c>
    </row>
    <row r="19" spans="1:12" x14ac:dyDescent="0.2">
      <c r="A19" s="25" t="s">
        <v>44</v>
      </c>
      <c r="B19" s="13">
        <f>SUM(C19:L19)</f>
        <v>2522</v>
      </c>
      <c r="C19" s="13"/>
      <c r="D19" s="13">
        <v>253</v>
      </c>
      <c r="E19" s="13">
        <v>1665</v>
      </c>
      <c r="F19" s="13">
        <v>454</v>
      </c>
      <c r="G19" s="13">
        <v>25</v>
      </c>
      <c r="H19" s="13">
        <v>51</v>
      </c>
      <c r="I19" s="13"/>
      <c r="J19" s="13"/>
      <c r="K19" s="13">
        <v>29</v>
      </c>
      <c r="L19" s="13">
        <v>45</v>
      </c>
    </row>
    <row r="20" spans="1:12" x14ac:dyDescent="0.2">
      <c r="A20" s="25" t="s">
        <v>45</v>
      </c>
      <c r="B20" s="13">
        <f>SUM(B18:B19)</f>
        <v>6217</v>
      </c>
      <c r="C20" s="13">
        <f t="shared" ref="C20:L20" si="1">SUM(C18:C19)</f>
        <v>0</v>
      </c>
      <c r="D20" s="13">
        <f t="shared" si="1"/>
        <v>415</v>
      </c>
      <c r="E20" s="13">
        <f t="shared" si="1"/>
        <v>4095</v>
      </c>
      <c r="F20" s="13">
        <f t="shared" si="1"/>
        <v>1114</v>
      </c>
      <c r="G20" s="13">
        <f t="shared" si="1"/>
        <v>178</v>
      </c>
      <c r="H20" s="13">
        <f t="shared" si="1"/>
        <v>269</v>
      </c>
      <c r="I20" s="13">
        <f t="shared" si="1"/>
        <v>0</v>
      </c>
      <c r="J20" s="13">
        <f t="shared" si="1"/>
        <v>0</v>
      </c>
      <c r="K20" s="13">
        <f t="shared" si="1"/>
        <v>35</v>
      </c>
      <c r="L20" s="13">
        <f t="shared" si="1"/>
        <v>111</v>
      </c>
    </row>
    <row r="21" spans="1:12" x14ac:dyDescent="0.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5" x14ac:dyDescent="0.25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5" t="s">
        <v>43</v>
      </c>
      <c r="B24" s="13">
        <f>SUM(C24:L24)</f>
        <v>5689</v>
      </c>
      <c r="C24" s="13"/>
      <c r="D24" s="13">
        <v>269</v>
      </c>
      <c r="E24" s="13">
        <v>3348</v>
      </c>
      <c r="F24" s="13">
        <v>875</v>
      </c>
      <c r="G24" s="13">
        <v>673</v>
      </c>
      <c r="H24" s="13">
        <v>359</v>
      </c>
      <c r="I24" s="13"/>
      <c r="J24" s="13"/>
      <c r="K24" s="13">
        <v>0</v>
      </c>
      <c r="L24" s="13">
        <v>165</v>
      </c>
    </row>
    <row r="25" spans="1:12" x14ac:dyDescent="0.2">
      <c r="A25" s="25" t="s">
        <v>44</v>
      </c>
      <c r="B25" s="13">
        <f>SUM(C25:L25)</f>
        <v>4105</v>
      </c>
      <c r="C25" s="13"/>
      <c r="D25" s="13">
        <v>110</v>
      </c>
      <c r="E25" s="13">
        <v>2909</v>
      </c>
      <c r="F25" s="13">
        <v>792</v>
      </c>
      <c r="G25" s="13">
        <v>93</v>
      </c>
      <c r="H25" s="13">
        <v>97</v>
      </c>
      <c r="I25" s="13"/>
      <c r="J25" s="13"/>
      <c r="K25" s="13">
        <v>0</v>
      </c>
      <c r="L25" s="13">
        <v>104</v>
      </c>
    </row>
    <row r="26" spans="1:12" x14ac:dyDescent="0.2">
      <c r="A26" s="25" t="s">
        <v>45</v>
      </c>
      <c r="B26" s="13">
        <f>SUM(B24:B25)</f>
        <v>9794</v>
      </c>
      <c r="C26" s="13">
        <f t="shared" ref="C26:L26" si="2">SUM(C24:C25)</f>
        <v>0</v>
      </c>
      <c r="D26" s="13">
        <f t="shared" si="2"/>
        <v>379</v>
      </c>
      <c r="E26" s="13">
        <f t="shared" si="2"/>
        <v>6257</v>
      </c>
      <c r="F26" s="13">
        <f t="shared" si="2"/>
        <v>1667</v>
      </c>
      <c r="G26" s="13">
        <f t="shared" si="2"/>
        <v>766</v>
      </c>
      <c r="H26" s="13">
        <f t="shared" si="2"/>
        <v>456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269</v>
      </c>
    </row>
    <row r="27" spans="1:12" x14ac:dyDescent="0.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5" x14ac:dyDescent="0.25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 x14ac:dyDescent="0.2">
      <c r="A30" s="25" t="s">
        <v>43</v>
      </c>
      <c r="B30" s="13">
        <f>ROUND(SUM(C30:L30),0)</f>
        <v>5071</v>
      </c>
      <c r="C30" s="13"/>
      <c r="D30" s="13">
        <v>244</v>
      </c>
      <c r="E30" s="13">
        <v>2787</v>
      </c>
      <c r="F30" s="13">
        <v>688</v>
      </c>
      <c r="G30" s="13">
        <v>720</v>
      </c>
      <c r="H30" s="13">
        <v>527</v>
      </c>
      <c r="I30" s="13">
        <v>0</v>
      </c>
      <c r="J30" s="13">
        <v>0</v>
      </c>
      <c r="K30" s="13">
        <v>0</v>
      </c>
      <c r="L30" s="13">
        <v>105</v>
      </c>
    </row>
    <row r="31" spans="1:12" x14ac:dyDescent="0.2">
      <c r="A31" s="25" t="s">
        <v>44</v>
      </c>
      <c r="B31" s="13">
        <f>SUM(C31:L31)</f>
        <v>1880</v>
      </c>
      <c r="C31" s="13"/>
      <c r="D31" s="13">
        <v>235</v>
      </c>
      <c r="E31" s="13">
        <v>1208</v>
      </c>
      <c r="F31" s="13">
        <v>303</v>
      </c>
      <c r="G31" s="13">
        <v>26</v>
      </c>
      <c r="H31" s="13">
        <v>68</v>
      </c>
      <c r="I31" s="13">
        <v>0</v>
      </c>
      <c r="J31" s="13">
        <v>0</v>
      </c>
      <c r="K31" s="13">
        <v>0</v>
      </c>
      <c r="L31" s="13">
        <v>40</v>
      </c>
    </row>
    <row r="32" spans="1:12" x14ac:dyDescent="0.2">
      <c r="A32" s="25" t="s">
        <v>45</v>
      </c>
      <c r="B32" s="13">
        <f>SUM(B30:B31)</f>
        <v>6951</v>
      </c>
      <c r="C32" s="13">
        <f t="shared" ref="C32:L32" si="3">SUM(C30:C31)</f>
        <v>0</v>
      </c>
      <c r="D32" s="13">
        <f t="shared" si="3"/>
        <v>479</v>
      </c>
      <c r="E32" s="13">
        <f t="shared" si="3"/>
        <v>3995</v>
      </c>
      <c r="F32" s="13">
        <f t="shared" si="3"/>
        <v>991</v>
      </c>
      <c r="G32" s="13">
        <f t="shared" si="3"/>
        <v>746</v>
      </c>
      <c r="H32" s="13">
        <f t="shared" si="3"/>
        <v>595</v>
      </c>
      <c r="I32" s="13">
        <f t="shared" si="3"/>
        <v>0</v>
      </c>
      <c r="J32" s="13">
        <f t="shared" si="3"/>
        <v>0</v>
      </c>
      <c r="K32" s="13">
        <f t="shared" si="3"/>
        <v>0</v>
      </c>
      <c r="L32" s="13">
        <f t="shared" si="3"/>
        <v>145</v>
      </c>
    </row>
    <row r="33" spans="1:12" x14ac:dyDescent="0.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5" x14ac:dyDescent="0.25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5" t="s">
        <v>43</v>
      </c>
      <c r="B36" s="13">
        <f>SUM(C36:L36)</f>
        <v>6648</v>
      </c>
      <c r="C36" s="13"/>
      <c r="D36" s="13">
        <v>202</v>
      </c>
      <c r="E36" s="13">
        <v>3583</v>
      </c>
      <c r="F36" s="13">
        <v>944</v>
      </c>
      <c r="G36" s="13">
        <v>1281</v>
      </c>
      <c r="H36" s="13">
        <v>286</v>
      </c>
      <c r="I36" s="13">
        <v>0</v>
      </c>
      <c r="J36" s="13">
        <v>0</v>
      </c>
      <c r="K36" s="13">
        <v>258</v>
      </c>
      <c r="L36" s="13">
        <v>94</v>
      </c>
    </row>
    <row r="37" spans="1:12" x14ac:dyDescent="0.2">
      <c r="A37" s="25" t="s">
        <v>44</v>
      </c>
      <c r="B37" s="13">
        <f>ROUND(SUM(C37:L37),0)</f>
        <v>2131</v>
      </c>
      <c r="C37" s="13"/>
      <c r="D37" s="13">
        <v>161</v>
      </c>
      <c r="E37" s="13">
        <v>1387</v>
      </c>
      <c r="F37" s="13">
        <v>354</v>
      </c>
      <c r="G37" s="13">
        <v>73</v>
      </c>
      <c r="H37" s="13">
        <v>100</v>
      </c>
      <c r="I37" s="13">
        <v>0</v>
      </c>
      <c r="J37" s="13">
        <v>0</v>
      </c>
      <c r="K37" s="13">
        <v>4</v>
      </c>
      <c r="L37" s="13">
        <v>52</v>
      </c>
    </row>
    <row r="38" spans="1:12" x14ac:dyDescent="0.2">
      <c r="A38" s="25" t="s">
        <v>45</v>
      </c>
      <c r="B38" s="13">
        <f>SUM(B36:B37)</f>
        <v>8779</v>
      </c>
      <c r="C38" s="13">
        <f t="shared" ref="C38:L38" si="4">SUM(C36:C37)</f>
        <v>0</v>
      </c>
      <c r="D38" s="13">
        <f t="shared" si="4"/>
        <v>363</v>
      </c>
      <c r="E38" s="13">
        <f t="shared" si="4"/>
        <v>4970</v>
      </c>
      <c r="F38" s="13">
        <f t="shared" si="4"/>
        <v>1298</v>
      </c>
      <c r="G38" s="13">
        <f t="shared" si="4"/>
        <v>1354</v>
      </c>
      <c r="H38" s="13">
        <f t="shared" si="4"/>
        <v>386</v>
      </c>
      <c r="I38" s="13">
        <f t="shared" si="4"/>
        <v>0</v>
      </c>
      <c r="J38" s="13">
        <f t="shared" si="4"/>
        <v>0</v>
      </c>
      <c r="K38" s="13">
        <f t="shared" si="4"/>
        <v>262</v>
      </c>
      <c r="L38" s="13">
        <f t="shared" si="4"/>
        <v>146</v>
      </c>
    </row>
    <row r="39" spans="1:12" x14ac:dyDescent="0.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5" x14ac:dyDescent="0.25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25" t="s">
        <v>43</v>
      </c>
      <c r="B42" s="13">
        <f>SUM(C42:L42)</f>
        <v>3699</v>
      </c>
      <c r="C42" s="13"/>
      <c r="D42" s="13">
        <v>76</v>
      </c>
      <c r="E42" s="13">
        <v>2340</v>
      </c>
      <c r="F42" s="13">
        <v>638</v>
      </c>
      <c r="G42" s="13">
        <v>118</v>
      </c>
      <c r="H42" s="13">
        <v>249</v>
      </c>
      <c r="I42" s="13">
        <v>0</v>
      </c>
      <c r="J42" s="13">
        <v>0</v>
      </c>
      <c r="K42" s="13">
        <v>141</v>
      </c>
      <c r="L42" s="13">
        <v>137</v>
      </c>
    </row>
    <row r="43" spans="1:12" x14ac:dyDescent="0.2">
      <c r="A43" s="25" t="s">
        <v>44</v>
      </c>
      <c r="B43" s="13">
        <f>SUM(C43:L43)</f>
        <v>39</v>
      </c>
      <c r="C43" s="13"/>
      <c r="D43" s="13">
        <v>0</v>
      </c>
      <c r="E43" s="13">
        <v>21</v>
      </c>
      <c r="F43" s="13">
        <v>6</v>
      </c>
      <c r="G43" s="13">
        <v>7</v>
      </c>
      <c r="H43" s="13">
        <v>0</v>
      </c>
      <c r="I43" s="13">
        <v>0</v>
      </c>
      <c r="J43" s="13">
        <v>0</v>
      </c>
      <c r="K43" s="13">
        <v>2</v>
      </c>
      <c r="L43" s="13">
        <v>3</v>
      </c>
    </row>
    <row r="44" spans="1:12" x14ac:dyDescent="0.2">
      <c r="A44" s="25" t="s">
        <v>45</v>
      </c>
      <c r="B44" s="13">
        <f>SUM(B42:B43)</f>
        <v>3738</v>
      </c>
      <c r="C44" s="13">
        <f t="shared" ref="C44:L44" si="5">SUM(C42:C43)</f>
        <v>0</v>
      </c>
      <c r="D44" s="13">
        <f t="shared" si="5"/>
        <v>76</v>
      </c>
      <c r="E44" s="13">
        <f t="shared" si="5"/>
        <v>2361</v>
      </c>
      <c r="F44" s="13">
        <f t="shared" si="5"/>
        <v>644</v>
      </c>
      <c r="G44" s="13">
        <f t="shared" si="5"/>
        <v>125</v>
      </c>
      <c r="H44" s="13">
        <f t="shared" si="5"/>
        <v>249</v>
      </c>
      <c r="I44" s="13">
        <f t="shared" si="5"/>
        <v>0</v>
      </c>
      <c r="J44" s="13">
        <f t="shared" si="5"/>
        <v>0</v>
      </c>
      <c r="K44" s="13">
        <f t="shared" si="5"/>
        <v>143</v>
      </c>
      <c r="L44" s="13">
        <f t="shared" si="5"/>
        <v>140</v>
      </c>
    </row>
    <row r="45" spans="1:12" x14ac:dyDescent="0.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5" x14ac:dyDescent="0.25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5" t="s">
        <v>43</v>
      </c>
      <c r="B48" s="13">
        <f>SUM(C48:L48)</f>
        <v>3228</v>
      </c>
      <c r="C48" s="13"/>
      <c r="D48" s="13">
        <v>176</v>
      </c>
      <c r="E48" s="13">
        <v>2263</v>
      </c>
      <c r="F48" s="13">
        <v>613</v>
      </c>
      <c r="G48" s="13">
        <v>12</v>
      </c>
      <c r="H48" s="13">
        <v>136</v>
      </c>
      <c r="I48" s="13">
        <v>0</v>
      </c>
      <c r="J48" s="13">
        <v>0</v>
      </c>
      <c r="K48" s="13">
        <v>0</v>
      </c>
      <c r="L48" s="13">
        <v>28</v>
      </c>
    </row>
    <row r="49" spans="1:12" x14ac:dyDescent="0.2">
      <c r="A49" s="25" t="s">
        <v>44</v>
      </c>
      <c r="B49" s="13">
        <f>SUM(C49:L49)</f>
        <v>232</v>
      </c>
      <c r="C49" s="13"/>
      <c r="D49" s="13">
        <v>13</v>
      </c>
      <c r="E49" s="13">
        <v>168</v>
      </c>
      <c r="F49" s="13">
        <v>43</v>
      </c>
      <c r="G49" s="13">
        <v>0</v>
      </c>
      <c r="H49" s="13">
        <v>4</v>
      </c>
      <c r="I49" s="13">
        <v>0</v>
      </c>
      <c r="J49" s="13">
        <v>0</v>
      </c>
      <c r="K49" s="13">
        <v>0</v>
      </c>
      <c r="L49" s="13">
        <v>4</v>
      </c>
    </row>
    <row r="50" spans="1:12" x14ac:dyDescent="0.2">
      <c r="A50" s="25" t="s">
        <v>45</v>
      </c>
      <c r="B50" s="13">
        <f>SUM(B48:B49)</f>
        <v>3460</v>
      </c>
      <c r="C50" s="13">
        <f t="shared" ref="C50:L50" si="6">SUM(C48:C49)</f>
        <v>0</v>
      </c>
      <c r="D50" s="13">
        <f t="shared" si="6"/>
        <v>189</v>
      </c>
      <c r="E50" s="13">
        <f t="shared" si="6"/>
        <v>2431</v>
      </c>
      <c r="F50" s="13">
        <f t="shared" si="6"/>
        <v>656</v>
      </c>
      <c r="G50" s="13">
        <f t="shared" si="6"/>
        <v>12</v>
      </c>
      <c r="H50" s="13">
        <f t="shared" si="6"/>
        <v>140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32</v>
      </c>
    </row>
    <row r="51" spans="1:12" x14ac:dyDescent="0.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 x14ac:dyDescent="0.2">
      <c r="B54" s="30"/>
    </row>
    <row r="55" spans="1:12" x14ac:dyDescent="0.2">
      <c r="B55" s="30"/>
    </row>
    <row r="56" spans="1:12" x14ac:dyDescent="0.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B50" sqref="B50"/>
    </sheetView>
  </sheetViews>
  <sheetFormatPr defaultColWidth="9.140625" defaultRowHeight="12.75" x14ac:dyDescent="0.2"/>
  <cols>
    <col min="1" max="1" width="43.85546875" style="23" customWidth="1"/>
    <col min="2" max="2" width="10.140625" style="23" customWidth="1"/>
    <col min="3" max="3" width="14" style="23" customWidth="1"/>
    <col min="4" max="4" width="10.140625" style="23" customWidth="1"/>
    <col min="5" max="5" width="10" style="23" customWidth="1"/>
    <col min="6" max="6" width="12" style="23" customWidth="1"/>
    <col min="7" max="7" width="9.140625" style="23"/>
    <col min="8" max="8" width="12.5703125" style="23" customWidth="1"/>
    <col min="9" max="9" width="15.28515625" style="23" customWidth="1"/>
    <col min="10" max="10" width="11.5703125" style="23" customWidth="1"/>
    <col min="11" max="11" width="11" style="23" customWidth="1"/>
    <col min="12" max="12" width="9.85546875" style="23" customWidth="1"/>
    <col min="13" max="16384" width="9.140625" style="23"/>
  </cols>
  <sheetData>
    <row r="1" spans="1:12" x14ac:dyDescent="0.2">
      <c r="A1" s="52" t="s">
        <v>127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 x14ac:dyDescent="0.2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 x14ac:dyDescent="0.2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5" x14ac:dyDescent="0.25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5" x14ac:dyDescent="0.25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 x14ac:dyDescent="0.2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 x14ac:dyDescent="0.2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 x14ac:dyDescent="0.2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 x14ac:dyDescent="0.2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5" t="s">
        <v>43</v>
      </c>
      <c r="B12" s="13">
        <f>SUM(C12:L12)</f>
        <v>4791</v>
      </c>
      <c r="C12" s="13"/>
      <c r="D12" s="13">
        <v>392</v>
      </c>
      <c r="E12" s="13">
        <v>3295</v>
      </c>
      <c r="F12" s="13">
        <v>727</v>
      </c>
      <c r="G12" s="13">
        <v>221</v>
      </c>
      <c r="H12" s="13">
        <v>136</v>
      </c>
      <c r="I12" s="13"/>
      <c r="J12" s="13"/>
      <c r="K12" s="13">
        <v>13</v>
      </c>
      <c r="L12" s="13">
        <v>7</v>
      </c>
    </row>
    <row r="13" spans="1:12" x14ac:dyDescent="0.2">
      <c r="A13" s="25" t="s">
        <v>44</v>
      </c>
      <c r="B13" s="13">
        <f>SUM(C13:L13)</f>
        <v>1380</v>
      </c>
      <c r="C13" s="13"/>
      <c r="D13" s="13">
        <v>85</v>
      </c>
      <c r="E13" s="13">
        <v>720</v>
      </c>
      <c r="F13" s="13">
        <v>240</v>
      </c>
      <c r="G13" s="13">
        <v>311</v>
      </c>
      <c r="H13" s="13">
        <v>6</v>
      </c>
      <c r="I13" s="13"/>
      <c r="J13" s="13"/>
      <c r="K13" s="13">
        <v>0</v>
      </c>
      <c r="L13" s="13">
        <v>18</v>
      </c>
    </row>
    <row r="14" spans="1:12" x14ac:dyDescent="0.2">
      <c r="A14" s="25" t="s">
        <v>45</v>
      </c>
      <c r="B14" s="13">
        <f>SUM(B12:B13)</f>
        <v>6171</v>
      </c>
      <c r="C14" s="13">
        <f t="shared" ref="C14:L14" si="0">SUM(C12:C13)</f>
        <v>0</v>
      </c>
      <c r="D14" s="13">
        <f>SUM(D12:D13)</f>
        <v>477</v>
      </c>
      <c r="E14" s="13">
        <f t="shared" si="0"/>
        <v>4015</v>
      </c>
      <c r="F14" s="13">
        <f t="shared" si="0"/>
        <v>967</v>
      </c>
      <c r="G14" s="13">
        <f t="shared" si="0"/>
        <v>532</v>
      </c>
      <c r="H14" s="13">
        <f t="shared" si="0"/>
        <v>142</v>
      </c>
      <c r="I14" s="13">
        <f t="shared" si="0"/>
        <v>0</v>
      </c>
      <c r="J14" s="13">
        <f t="shared" si="0"/>
        <v>0</v>
      </c>
      <c r="K14" s="13">
        <f t="shared" si="0"/>
        <v>13</v>
      </c>
      <c r="L14" s="13">
        <f t="shared" si="0"/>
        <v>25</v>
      </c>
    </row>
    <row r="15" spans="1:12" x14ac:dyDescent="0.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5" x14ac:dyDescent="0.25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 t="s">
        <v>43</v>
      </c>
      <c r="B18" s="13">
        <f>SUM(C18:L18)</f>
        <v>7868</v>
      </c>
      <c r="C18" s="13"/>
      <c r="D18" s="13">
        <v>701</v>
      </c>
      <c r="E18" s="13">
        <v>4489</v>
      </c>
      <c r="F18" s="13">
        <v>1179</v>
      </c>
      <c r="G18" s="13">
        <v>1290</v>
      </c>
      <c r="H18" s="13">
        <v>158</v>
      </c>
      <c r="I18" s="13"/>
      <c r="J18" s="13"/>
      <c r="K18" s="13">
        <v>14</v>
      </c>
      <c r="L18" s="13">
        <v>37</v>
      </c>
    </row>
    <row r="19" spans="1:12" x14ac:dyDescent="0.2">
      <c r="A19" s="25" t="s">
        <v>44</v>
      </c>
      <c r="B19" s="13">
        <f>SUM(C19:L19)</f>
        <v>3439</v>
      </c>
      <c r="C19" s="13"/>
      <c r="D19" s="13">
        <v>140</v>
      </c>
      <c r="E19" s="13">
        <v>2152</v>
      </c>
      <c r="F19" s="13">
        <v>618</v>
      </c>
      <c r="G19" s="13">
        <v>477</v>
      </c>
      <c r="H19" s="13">
        <v>12</v>
      </c>
      <c r="I19" s="13"/>
      <c r="J19" s="13"/>
      <c r="K19" s="13">
        <v>0</v>
      </c>
      <c r="L19" s="13">
        <v>40</v>
      </c>
    </row>
    <row r="20" spans="1:12" x14ac:dyDescent="0.2">
      <c r="A20" s="25" t="s">
        <v>45</v>
      </c>
      <c r="B20" s="13">
        <f>SUM(B18:B19)</f>
        <v>11307</v>
      </c>
      <c r="C20" s="13">
        <f t="shared" ref="C20:L20" si="1">SUM(C18:C19)</f>
        <v>0</v>
      </c>
      <c r="D20" s="13">
        <f t="shared" si="1"/>
        <v>841</v>
      </c>
      <c r="E20" s="13">
        <f t="shared" si="1"/>
        <v>6641</v>
      </c>
      <c r="F20" s="13">
        <f t="shared" si="1"/>
        <v>1797</v>
      </c>
      <c r="G20" s="13">
        <f t="shared" si="1"/>
        <v>1767</v>
      </c>
      <c r="H20" s="13">
        <f t="shared" si="1"/>
        <v>170</v>
      </c>
      <c r="I20" s="13">
        <f t="shared" si="1"/>
        <v>0</v>
      </c>
      <c r="J20" s="13">
        <f t="shared" si="1"/>
        <v>0</v>
      </c>
      <c r="K20" s="13">
        <f t="shared" si="1"/>
        <v>14</v>
      </c>
      <c r="L20" s="13">
        <f t="shared" si="1"/>
        <v>77</v>
      </c>
    </row>
    <row r="21" spans="1:12" x14ac:dyDescent="0.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5" x14ac:dyDescent="0.25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5" t="s">
        <v>43</v>
      </c>
      <c r="B24" s="13">
        <f>SUM(C24:L24)</f>
        <v>8439</v>
      </c>
      <c r="C24" s="13"/>
      <c r="D24" s="13">
        <v>739</v>
      </c>
      <c r="E24" s="13">
        <v>5207</v>
      </c>
      <c r="F24" s="13">
        <v>1476</v>
      </c>
      <c r="G24" s="13">
        <v>689</v>
      </c>
      <c r="H24" s="13">
        <v>277</v>
      </c>
      <c r="I24" s="13"/>
      <c r="J24" s="13"/>
      <c r="K24" s="13">
        <v>13</v>
      </c>
      <c r="L24" s="13">
        <v>38</v>
      </c>
    </row>
    <row r="25" spans="1:12" x14ac:dyDescent="0.2">
      <c r="A25" s="25" t="s">
        <v>44</v>
      </c>
      <c r="B25" s="13">
        <f>SUM(C25:L25)</f>
        <v>4657</v>
      </c>
      <c r="C25" s="13"/>
      <c r="D25" s="13">
        <v>111</v>
      </c>
      <c r="E25" s="13">
        <v>3246</v>
      </c>
      <c r="F25" s="13">
        <v>924</v>
      </c>
      <c r="G25" s="13">
        <v>255</v>
      </c>
      <c r="H25" s="13">
        <v>106</v>
      </c>
      <c r="I25" s="13"/>
      <c r="J25" s="13"/>
      <c r="K25" s="13">
        <v>0</v>
      </c>
      <c r="L25" s="13">
        <v>15</v>
      </c>
    </row>
    <row r="26" spans="1:12" x14ac:dyDescent="0.2">
      <c r="A26" s="25" t="s">
        <v>45</v>
      </c>
      <c r="B26" s="13">
        <f>SUM(B24:B25)</f>
        <v>13096</v>
      </c>
      <c r="C26" s="13">
        <f t="shared" ref="C26:L26" si="2">SUM(C24:C25)</f>
        <v>0</v>
      </c>
      <c r="D26" s="13">
        <f t="shared" si="2"/>
        <v>850</v>
      </c>
      <c r="E26" s="13">
        <f t="shared" si="2"/>
        <v>8453</v>
      </c>
      <c r="F26" s="13">
        <f t="shared" si="2"/>
        <v>2400</v>
      </c>
      <c r="G26" s="13">
        <f t="shared" si="2"/>
        <v>944</v>
      </c>
      <c r="H26" s="13">
        <f t="shared" si="2"/>
        <v>383</v>
      </c>
      <c r="I26" s="13">
        <f t="shared" si="2"/>
        <v>0</v>
      </c>
      <c r="J26" s="13">
        <f t="shared" si="2"/>
        <v>0</v>
      </c>
      <c r="K26" s="13">
        <f t="shared" si="2"/>
        <v>13</v>
      </c>
      <c r="L26" s="13">
        <f t="shared" si="2"/>
        <v>53</v>
      </c>
    </row>
    <row r="27" spans="1:12" x14ac:dyDescent="0.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5" x14ac:dyDescent="0.25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 x14ac:dyDescent="0.2">
      <c r="A30" s="25" t="s">
        <v>43</v>
      </c>
      <c r="B30" s="13">
        <f>ROUND(SUM(C30:L30),0)</f>
        <v>7402</v>
      </c>
      <c r="C30" s="13"/>
      <c r="D30" s="13">
        <v>366</v>
      </c>
      <c r="E30" s="13">
        <v>3594</v>
      </c>
      <c r="F30" s="13">
        <v>2023</v>
      </c>
      <c r="G30" s="13">
        <v>798</v>
      </c>
      <c r="H30" s="13">
        <v>576</v>
      </c>
      <c r="I30" s="13">
        <v>0</v>
      </c>
      <c r="J30" s="13">
        <v>0</v>
      </c>
      <c r="K30" s="13">
        <v>21</v>
      </c>
      <c r="L30" s="13">
        <v>24</v>
      </c>
    </row>
    <row r="31" spans="1:12" x14ac:dyDescent="0.2">
      <c r="A31" s="25" t="s">
        <v>44</v>
      </c>
      <c r="B31" s="13">
        <f>SUM(C31:L31)</f>
        <v>2889</v>
      </c>
      <c r="C31" s="13"/>
      <c r="D31" s="13">
        <v>618</v>
      </c>
      <c r="E31" s="13">
        <v>1708</v>
      </c>
      <c r="F31" s="13">
        <v>276</v>
      </c>
      <c r="G31" s="13">
        <v>127</v>
      </c>
      <c r="H31" s="13">
        <v>63</v>
      </c>
      <c r="I31" s="13">
        <v>0</v>
      </c>
      <c r="J31" s="13">
        <v>0</v>
      </c>
      <c r="K31" s="13">
        <v>0</v>
      </c>
      <c r="L31" s="13">
        <v>97</v>
      </c>
    </row>
    <row r="32" spans="1:12" x14ac:dyDescent="0.2">
      <c r="A32" s="25" t="s">
        <v>45</v>
      </c>
      <c r="B32" s="13">
        <f>SUM(B30:B31)</f>
        <v>10291</v>
      </c>
      <c r="C32" s="13">
        <f t="shared" ref="C32:L32" si="3">SUM(C30:C31)</f>
        <v>0</v>
      </c>
      <c r="D32" s="13">
        <f t="shared" si="3"/>
        <v>984</v>
      </c>
      <c r="E32" s="13">
        <f t="shared" si="3"/>
        <v>5302</v>
      </c>
      <c r="F32" s="13">
        <f t="shared" si="3"/>
        <v>2299</v>
      </c>
      <c r="G32" s="13">
        <f t="shared" si="3"/>
        <v>925</v>
      </c>
      <c r="H32" s="13">
        <f t="shared" si="3"/>
        <v>639</v>
      </c>
      <c r="I32" s="13">
        <f t="shared" si="3"/>
        <v>0</v>
      </c>
      <c r="J32" s="13">
        <f t="shared" si="3"/>
        <v>0</v>
      </c>
      <c r="K32" s="13">
        <f t="shared" si="3"/>
        <v>21</v>
      </c>
      <c r="L32" s="13">
        <f t="shared" si="3"/>
        <v>121</v>
      </c>
    </row>
    <row r="33" spans="1:12" x14ac:dyDescent="0.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5" x14ac:dyDescent="0.25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5" t="s">
        <v>43</v>
      </c>
      <c r="B36" s="13">
        <f>SUM(C36:L36)</f>
        <v>7429</v>
      </c>
      <c r="C36" s="13"/>
      <c r="D36" s="13">
        <v>175</v>
      </c>
      <c r="E36" s="13">
        <v>4648</v>
      </c>
      <c r="F36" s="13">
        <v>1328</v>
      </c>
      <c r="G36" s="13">
        <v>615</v>
      </c>
      <c r="H36" s="13">
        <v>377</v>
      </c>
      <c r="I36" s="13">
        <v>0</v>
      </c>
      <c r="J36" s="13">
        <v>0</v>
      </c>
      <c r="K36" s="13">
        <v>14</v>
      </c>
      <c r="L36" s="13">
        <v>272</v>
      </c>
    </row>
    <row r="37" spans="1:12" x14ac:dyDescent="0.2">
      <c r="A37" s="25" t="s">
        <v>44</v>
      </c>
      <c r="B37" s="13">
        <f>ROUND(SUM(C37:L37),0)</f>
        <v>2365</v>
      </c>
      <c r="C37" s="13"/>
      <c r="D37" s="13">
        <v>102</v>
      </c>
      <c r="E37" s="13">
        <v>1576</v>
      </c>
      <c r="F37" s="13">
        <v>432</v>
      </c>
      <c r="G37" s="13">
        <v>148</v>
      </c>
      <c r="H37" s="13">
        <v>91</v>
      </c>
      <c r="I37" s="13">
        <v>0</v>
      </c>
      <c r="J37" s="13">
        <v>0</v>
      </c>
      <c r="K37" s="13">
        <v>0</v>
      </c>
      <c r="L37" s="13">
        <v>16</v>
      </c>
    </row>
    <row r="38" spans="1:12" x14ac:dyDescent="0.2">
      <c r="A38" s="25" t="s">
        <v>45</v>
      </c>
      <c r="B38" s="13">
        <f>SUM(B36:B37)</f>
        <v>9794</v>
      </c>
      <c r="C38" s="13">
        <f t="shared" ref="C38:L38" si="4">SUM(C36:C37)</f>
        <v>0</v>
      </c>
      <c r="D38" s="13">
        <f t="shared" si="4"/>
        <v>277</v>
      </c>
      <c r="E38" s="13">
        <f t="shared" si="4"/>
        <v>6224</v>
      </c>
      <c r="F38" s="13">
        <f t="shared" si="4"/>
        <v>1760</v>
      </c>
      <c r="G38" s="13">
        <f t="shared" si="4"/>
        <v>763</v>
      </c>
      <c r="H38" s="13">
        <f t="shared" si="4"/>
        <v>468</v>
      </c>
      <c r="I38" s="13">
        <f t="shared" si="4"/>
        <v>0</v>
      </c>
      <c r="J38" s="13">
        <f t="shared" si="4"/>
        <v>0</v>
      </c>
      <c r="K38" s="13">
        <f t="shared" si="4"/>
        <v>14</v>
      </c>
      <c r="L38" s="13">
        <f t="shared" si="4"/>
        <v>288</v>
      </c>
    </row>
    <row r="39" spans="1:12" x14ac:dyDescent="0.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5" x14ac:dyDescent="0.25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25" t="s">
        <v>43</v>
      </c>
      <c r="B42" s="13">
        <f>SUM(C42:L42)</f>
        <v>4334</v>
      </c>
      <c r="C42" s="13"/>
      <c r="D42" s="13">
        <v>151</v>
      </c>
      <c r="E42" s="13">
        <v>3031</v>
      </c>
      <c r="F42" s="13">
        <v>874</v>
      </c>
      <c r="G42" s="13">
        <v>80</v>
      </c>
      <c r="H42" s="13">
        <v>159</v>
      </c>
      <c r="I42" s="13">
        <v>0</v>
      </c>
      <c r="J42" s="13">
        <v>0</v>
      </c>
      <c r="K42" s="13">
        <v>14</v>
      </c>
      <c r="L42" s="13">
        <v>25</v>
      </c>
    </row>
    <row r="43" spans="1:12" x14ac:dyDescent="0.2">
      <c r="A43" s="25" t="s">
        <v>44</v>
      </c>
      <c r="B43" s="13">
        <f>SUM(C43:L43)</f>
        <v>62</v>
      </c>
      <c r="C43" s="13"/>
      <c r="D43" s="13">
        <v>0</v>
      </c>
      <c r="E43" s="13">
        <v>36</v>
      </c>
      <c r="F43" s="13">
        <v>10</v>
      </c>
      <c r="G43" s="13">
        <v>13</v>
      </c>
      <c r="H43" s="13">
        <v>0</v>
      </c>
      <c r="I43" s="13">
        <v>0</v>
      </c>
      <c r="J43" s="13">
        <v>0</v>
      </c>
      <c r="K43" s="13">
        <v>0</v>
      </c>
      <c r="L43" s="13">
        <v>3</v>
      </c>
    </row>
    <row r="44" spans="1:12" x14ac:dyDescent="0.2">
      <c r="A44" s="25" t="s">
        <v>45</v>
      </c>
      <c r="B44" s="13">
        <f>SUM(B42:B43)</f>
        <v>4396</v>
      </c>
      <c r="C44" s="13">
        <f t="shared" ref="C44:L44" si="5">SUM(C42:C43)</f>
        <v>0</v>
      </c>
      <c r="D44" s="13">
        <f t="shared" si="5"/>
        <v>151</v>
      </c>
      <c r="E44" s="13">
        <f t="shared" si="5"/>
        <v>3067</v>
      </c>
      <c r="F44" s="13">
        <f t="shared" si="5"/>
        <v>884</v>
      </c>
      <c r="G44" s="13">
        <f t="shared" si="5"/>
        <v>93</v>
      </c>
      <c r="H44" s="13">
        <f t="shared" si="5"/>
        <v>159</v>
      </c>
      <c r="I44" s="13">
        <f t="shared" si="5"/>
        <v>0</v>
      </c>
      <c r="J44" s="13">
        <f t="shared" si="5"/>
        <v>0</v>
      </c>
      <c r="K44" s="13">
        <f t="shared" si="5"/>
        <v>14</v>
      </c>
      <c r="L44" s="13">
        <f t="shared" si="5"/>
        <v>28</v>
      </c>
    </row>
    <row r="45" spans="1:12" x14ac:dyDescent="0.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5" x14ac:dyDescent="0.25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5" t="s">
        <v>43</v>
      </c>
      <c r="B48" s="13">
        <f>SUM(C48:L48)</f>
        <v>5800</v>
      </c>
      <c r="C48" s="13"/>
      <c r="D48" s="13">
        <v>392</v>
      </c>
      <c r="E48" s="13">
        <v>3009</v>
      </c>
      <c r="F48" s="13">
        <v>876</v>
      </c>
      <c r="G48" s="13">
        <v>1183</v>
      </c>
      <c r="H48" s="13">
        <v>320</v>
      </c>
      <c r="I48" s="13">
        <v>0</v>
      </c>
      <c r="J48" s="13">
        <v>0</v>
      </c>
      <c r="K48" s="13">
        <v>14</v>
      </c>
      <c r="L48" s="13">
        <v>6</v>
      </c>
    </row>
    <row r="49" spans="1:12" x14ac:dyDescent="0.2">
      <c r="A49" s="25" t="s">
        <v>44</v>
      </c>
      <c r="B49" s="13">
        <f>SUM(C49:L49)</f>
        <v>329</v>
      </c>
      <c r="C49" s="13"/>
      <c r="D49" s="13">
        <v>15</v>
      </c>
      <c r="E49" s="13">
        <v>235</v>
      </c>
      <c r="F49" s="13">
        <v>65</v>
      </c>
      <c r="G49" s="13">
        <v>9</v>
      </c>
      <c r="H49" s="13">
        <v>1</v>
      </c>
      <c r="I49" s="13">
        <v>0</v>
      </c>
      <c r="J49" s="13">
        <v>0</v>
      </c>
      <c r="K49" s="13">
        <v>0</v>
      </c>
      <c r="L49" s="13">
        <v>4</v>
      </c>
    </row>
    <row r="50" spans="1:12" x14ac:dyDescent="0.2">
      <c r="A50" s="25" t="s">
        <v>45</v>
      </c>
      <c r="B50" s="13">
        <f>SUM(B48:B49)</f>
        <v>6129</v>
      </c>
      <c r="C50" s="13">
        <f t="shared" ref="C50:L50" si="6">SUM(C48:C49)</f>
        <v>0</v>
      </c>
      <c r="D50" s="13">
        <f t="shared" si="6"/>
        <v>407</v>
      </c>
      <c r="E50" s="13">
        <f t="shared" si="6"/>
        <v>3244</v>
      </c>
      <c r="F50" s="13">
        <f t="shared" si="6"/>
        <v>941</v>
      </c>
      <c r="G50" s="13">
        <f t="shared" si="6"/>
        <v>1192</v>
      </c>
      <c r="H50" s="13">
        <f t="shared" si="6"/>
        <v>321</v>
      </c>
      <c r="I50" s="13">
        <f t="shared" si="6"/>
        <v>0</v>
      </c>
      <c r="J50" s="13">
        <f t="shared" si="6"/>
        <v>0</v>
      </c>
      <c r="K50" s="13">
        <f t="shared" si="6"/>
        <v>14</v>
      </c>
      <c r="L50" s="13">
        <f t="shared" si="6"/>
        <v>10</v>
      </c>
    </row>
    <row r="51" spans="1:12" x14ac:dyDescent="0.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 x14ac:dyDescent="0.2">
      <c r="B54" s="30"/>
    </row>
    <row r="55" spans="1:12" x14ac:dyDescent="0.2">
      <c r="B55" s="30"/>
    </row>
    <row r="56" spans="1:12" x14ac:dyDescent="0.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B19"/>
  <sheetViews>
    <sheetView workbookViewId="0">
      <selection activeCell="B14" sqref="B14"/>
    </sheetView>
  </sheetViews>
  <sheetFormatPr defaultColWidth="9.140625" defaultRowHeight="15" x14ac:dyDescent="0.25"/>
  <cols>
    <col min="1" max="1" width="59" style="2" customWidth="1"/>
    <col min="2" max="2" width="60" style="2" bestFit="1" customWidth="1"/>
    <col min="3" max="16384" width="9.140625" style="2"/>
  </cols>
  <sheetData>
    <row r="4" spans="1:2" x14ac:dyDescent="0.25">
      <c r="A4" s="48" t="s">
        <v>128</v>
      </c>
      <c r="B4" s="48"/>
    </row>
    <row r="5" spans="1:2" ht="15.75" x14ac:dyDescent="0.25">
      <c r="A5" s="1"/>
    </row>
    <row r="6" spans="1:2" x14ac:dyDescent="0.25">
      <c r="A6" s="3"/>
    </row>
    <row r="7" spans="1:2" x14ac:dyDescent="0.25">
      <c r="A7" s="9" t="s">
        <v>50</v>
      </c>
      <c r="B7" s="7" t="s">
        <v>129</v>
      </c>
    </row>
    <row r="8" spans="1:2" x14ac:dyDescent="0.25">
      <c r="A8" s="9" t="s">
        <v>51</v>
      </c>
      <c r="B8" s="7"/>
    </row>
    <row r="9" spans="1:2" x14ac:dyDescent="0.25">
      <c r="A9" s="9" t="s">
        <v>52</v>
      </c>
      <c r="B9" s="7" t="s">
        <v>130</v>
      </c>
    </row>
    <row r="10" spans="1:2" ht="33.75" customHeight="1" x14ac:dyDescent="0.25">
      <c r="A10" s="9" t="s">
        <v>62</v>
      </c>
      <c r="B10" s="44" t="str">
        <f>B13</f>
        <v>6363,14 тыс.руб.</v>
      </c>
    </row>
    <row r="11" spans="1:2" x14ac:dyDescent="0.25">
      <c r="A11" s="9" t="s">
        <v>53</v>
      </c>
      <c r="B11" s="44"/>
    </row>
    <row r="12" spans="1:2" x14ac:dyDescent="0.25">
      <c r="A12" s="9" t="s">
        <v>55</v>
      </c>
      <c r="B12" s="44"/>
    </row>
    <row r="13" spans="1:2" x14ac:dyDescent="0.25">
      <c r="A13" s="9" t="s">
        <v>54</v>
      </c>
      <c r="B13" s="7" t="s">
        <v>131</v>
      </c>
    </row>
    <row r="14" spans="1:2" x14ac:dyDescent="0.25">
      <c r="A14" s="9" t="s">
        <v>56</v>
      </c>
      <c r="B14" s="7"/>
    </row>
    <row r="15" spans="1:2" ht="39" customHeight="1" x14ac:dyDescent="0.25">
      <c r="A15" s="10" t="s">
        <v>57</v>
      </c>
      <c r="B15" s="7"/>
    </row>
    <row r="16" spans="1:2" ht="30" x14ac:dyDescent="0.25">
      <c r="A16" s="9" t="s">
        <v>58</v>
      </c>
      <c r="B16" s="7"/>
    </row>
    <row r="17" spans="1:2" x14ac:dyDescent="0.25">
      <c r="A17" s="9" t="s">
        <v>59</v>
      </c>
      <c r="B17" s="7"/>
    </row>
    <row r="18" spans="1:2" x14ac:dyDescent="0.25">
      <c r="A18" s="9" t="s">
        <v>60</v>
      </c>
      <c r="B18" s="7"/>
    </row>
    <row r="19" spans="1:2" x14ac:dyDescent="0.25">
      <c r="A19" s="9" t="s">
        <v>61</v>
      </c>
      <c r="B19" s="7"/>
    </row>
  </sheetData>
  <mergeCells count="1"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1"/>
  <sheetViews>
    <sheetView workbookViewId="0">
      <selection activeCell="G9" sqref="G9:G15"/>
    </sheetView>
  </sheetViews>
  <sheetFormatPr defaultColWidth="9.140625" defaultRowHeight="12.75" x14ac:dyDescent="0.2"/>
  <cols>
    <col min="1" max="1" width="6.7109375" style="4" customWidth="1"/>
    <col min="2" max="2" width="41.28515625" style="4" customWidth="1"/>
    <col min="3" max="3" width="10.42578125" style="4" customWidth="1"/>
    <col min="4" max="4" width="11" style="4" customWidth="1"/>
    <col min="5" max="5" width="15.7109375" style="23" customWidth="1"/>
    <col min="6" max="6" width="10.28515625" style="23" customWidth="1"/>
    <col min="7" max="7" width="13.7109375" style="23" customWidth="1"/>
    <col min="8" max="8" width="15.85546875" style="4" customWidth="1"/>
    <col min="9" max="16384" width="9.140625" style="4"/>
  </cols>
  <sheetData>
    <row r="1" spans="1:8" ht="15" x14ac:dyDescent="0.25">
      <c r="A1" s="48" t="s">
        <v>134</v>
      </c>
      <c r="B1" s="48"/>
      <c r="C1" s="48"/>
      <c r="D1" s="48"/>
      <c r="E1" s="48"/>
      <c r="F1" s="48"/>
      <c r="G1" s="48"/>
      <c r="H1" s="48"/>
    </row>
    <row r="3" spans="1:8" s="11" customFormat="1" ht="13.5" x14ac:dyDescent="0.25">
      <c r="A3" s="60" t="s">
        <v>2</v>
      </c>
      <c r="B3" s="60" t="s">
        <v>63</v>
      </c>
      <c r="C3" s="63" t="s">
        <v>64</v>
      </c>
      <c r="D3" s="64"/>
      <c r="E3" s="53" t="s">
        <v>67</v>
      </c>
      <c r="F3" s="65" t="s">
        <v>117</v>
      </c>
      <c r="G3" s="66"/>
      <c r="H3" s="67"/>
    </row>
    <row r="4" spans="1:8" ht="13.5" x14ac:dyDescent="0.25">
      <c r="A4" s="61"/>
      <c r="B4" s="61"/>
      <c r="C4" s="68" t="s">
        <v>65</v>
      </c>
      <c r="D4" s="68" t="s">
        <v>66</v>
      </c>
      <c r="E4" s="56"/>
      <c r="F4" s="53" t="s">
        <v>68</v>
      </c>
      <c r="G4" s="69" t="s">
        <v>69</v>
      </c>
      <c r="H4" s="70"/>
    </row>
    <row r="5" spans="1:8" ht="54" x14ac:dyDescent="0.2">
      <c r="A5" s="62"/>
      <c r="B5" s="62"/>
      <c r="C5" s="68"/>
      <c r="D5" s="68"/>
      <c r="E5" s="54"/>
      <c r="F5" s="54"/>
      <c r="G5" s="26" t="s">
        <v>70</v>
      </c>
      <c r="H5" s="14" t="s">
        <v>71</v>
      </c>
    </row>
    <row r="6" spans="1:8" x14ac:dyDescent="0.2">
      <c r="A6" s="8">
        <v>1</v>
      </c>
      <c r="B6" s="8">
        <v>2</v>
      </c>
      <c r="C6" s="8">
        <v>3</v>
      </c>
      <c r="D6" s="8">
        <v>4</v>
      </c>
      <c r="E6" s="37">
        <v>5</v>
      </c>
      <c r="F6" s="37">
        <v>6</v>
      </c>
      <c r="G6" s="37">
        <v>7</v>
      </c>
      <c r="H6" s="8">
        <v>8</v>
      </c>
    </row>
    <row r="7" spans="1:8" s="23" customFormat="1" ht="38.25" x14ac:dyDescent="0.2">
      <c r="A7" s="73">
        <v>1</v>
      </c>
      <c r="B7" s="74" t="s">
        <v>132</v>
      </c>
      <c r="C7" s="25"/>
      <c r="D7" s="25"/>
      <c r="E7" s="25"/>
      <c r="F7" s="25"/>
      <c r="G7" s="25"/>
      <c r="H7" s="25"/>
    </row>
    <row r="8" spans="1:8" s="23" customFormat="1" x14ac:dyDescent="0.2">
      <c r="A8" s="37"/>
      <c r="B8" s="25" t="s">
        <v>74</v>
      </c>
      <c r="C8" s="25"/>
      <c r="D8" s="25"/>
      <c r="E8" s="25"/>
      <c r="F8" s="25"/>
      <c r="G8" s="25"/>
      <c r="H8" s="25"/>
    </row>
    <row r="9" spans="1:8" s="23" customFormat="1" x14ac:dyDescent="0.2">
      <c r="A9" s="37"/>
      <c r="B9" s="42" t="s">
        <v>72</v>
      </c>
      <c r="C9" s="43"/>
      <c r="D9" s="43"/>
      <c r="E9" s="75">
        <v>45100</v>
      </c>
      <c r="F9" s="75">
        <v>45107</v>
      </c>
      <c r="G9" s="80">
        <v>477.77</v>
      </c>
      <c r="H9" s="25"/>
    </row>
    <row r="10" spans="1:8" s="23" customFormat="1" x14ac:dyDescent="0.2">
      <c r="A10" s="37"/>
      <c r="B10" s="42" t="s">
        <v>73</v>
      </c>
      <c r="C10" s="25"/>
      <c r="D10" s="25"/>
      <c r="E10" s="25"/>
      <c r="F10" s="25"/>
      <c r="G10" s="80"/>
      <c r="H10" s="25"/>
    </row>
    <row r="11" spans="1:8" s="23" customFormat="1" x14ac:dyDescent="0.2">
      <c r="A11" s="37"/>
      <c r="B11" s="25" t="s">
        <v>75</v>
      </c>
      <c r="C11" s="25"/>
      <c r="D11" s="25"/>
      <c r="E11" s="25"/>
      <c r="F11" s="25"/>
      <c r="G11" s="80"/>
      <c r="H11" s="25"/>
    </row>
    <row r="12" spans="1:8" s="23" customFormat="1" x14ac:dyDescent="0.2">
      <c r="A12" s="37"/>
      <c r="B12" s="25" t="s">
        <v>76</v>
      </c>
      <c r="C12" s="25"/>
      <c r="D12" s="25"/>
      <c r="E12" s="25"/>
      <c r="F12" s="25"/>
      <c r="G12" s="80"/>
      <c r="H12" s="25"/>
    </row>
    <row r="13" spans="1:8" s="23" customFormat="1" ht="63.75" x14ac:dyDescent="0.2">
      <c r="A13" s="81">
        <v>2</v>
      </c>
      <c r="B13" s="74" t="s">
        <v>133</v>
      </c>
      <c r="C13" s="25"/>
      <c r="D13" s="25"/>
      <c r="E13" s="25"/>
      <c r="F13" s="25"/>
      <c r="G13" s="80"/>
      <c r="H13" s="25"/>
    </row>
    <row r="14" spans="1:8" s="23" customFormat="1" x14ac:dyDescent="0.2">
      <c r="A14" s="37"/>
      <c r="B14" s="25" t="s">
        <v>74</v>
      </c>
      <c r="C14" s="25"/>
      <c r="D14" s="25"/>
      <c r="E14" s="25"/>
      <c r="F14" s="25"/>
      <c r="G14" s="80"/>
      <c r="H14" s="25"/>
    </row>
    <row r="15" spans="1:8" s="23" customFormat="1" x14ac:dyDescent="0.2">
      <c r="A15" s="37"/>
      <c r="B15" s="42" t="s">
        <v>72</v>
      </c>
      <c r="C15" s="43"/>
      <c r="D15" s="43"/>
      <c r="E15" s="75">
        <v>45057</v>
      </c>
      <c r="F15" s="75">
        <v>45230</v>
      </c>
      <c r="G15" s="80">
        <v>5885.37</v>
      </c>
      <c r="H15" s="25"/>
    </row>
    <row r="16" spans="1:8" s="23" customFormat="1" x14ac:dyDescent="0.2">
      <c r="A16" s="37"/>
      <c r="B16" s="42" t="s">
        <v>73</v>
      </c>
      <c r="C16" s="43"/>
      <c r="D16" s="43"/>
      <c r="E16" s="25"/>
      <c r="F16" s="25"/>
      <c r="G16" s="25"/>
      <c r="H16" s="25"/>
    </row>
    <row r="17" spans="1:8" s="23" customFormat="1" x14ac:dyDescent="0.2">
      <c r="A17" s="37"/>
      <c r="B17" s="25" t="s">
        <v>75</v>
      </c>
      <c r="C17" s="25"/>
      <c r="D17" s="25"/>
      <c r="E17" s="25"/>
      <c r="F17" s="25"/>
      <c r="G17" s="25"/>
      <c r="H17" s="25"/>
    </row>
    <row r="18" spans="1:8" s="23" customFormat="1" x14ac:dyDescent="0.2">
      <c r="A18" s="37"/>
      <c r="B18" s="25" t="s">
        <v>76</v>
      </c>
      <c r="C18" s="25"/>
      <c r="D18" s="25"/>
      <c r="E18" s="25"/>
      <c r="F18" s="25"/>
      <c r="G18" s="25"/>
      <c r="H18" s="25"/>
    </row>
    <row r="19" spans="1:8" s="23" customFormat="1" x14ac:dyDescent="0.2">
      <c r="A19" s="37"/>
      <c r="B19" s="25"/>
      <c r="C19" s="25"/>
      <c r="D19" s="25"/>
      <c r="E19" s="25"/>
      <c r="F19" s="25"/>
      <c r="G19" s="25"/>
      <c r="H19" s="25"/>
    </row>
    <row r="20" spans="1:8" s="23" customFormat="1" x14ac:dyDescent="0.2">
      <c r="A20" s="37"/>
      <c r="B20" s="25" t="s">
        <v>74</v>
      </c>
      <c r="C20" s="25"/>
      <c r="D20" s="25"/>
      <c r="E20" s="25"/>
      <c r="F20" s="25"/>
      <c r="G20" s="25"/>
      <c r="H20" s="25"/>
    </row>
    <row r="21" spans="1:8" s="23" customFormat="1" x14ac:dyDescent="0.2">
      <c r="A21" s="37"/>
      <c r="B21" s="42" t="s">
        <v>72</v>
      </c>
      <c r="C21" s="43"/>
      <c r="D21" s="43"/>
      <c r="E21" s="25">
        <v>0</v>
      </c>
      <c r="F21" s="25">
        <v>0</v>
      </c>
      <c r="G21" s="25">
        <v>0</v>
      </c>
      <c r="H21" s="25"/>
    </row>
    <row r="22" spans="1:8" s="23" customFormat="1" x14ac:dyDescent="0.2">
      <c r="A22" s="37"/>
      <c r="B22" s="42" t="s">
        <v>73</v>
      </c>
      <c r="C22" s="43"/>
      <c r="D22" s="43"/>
      <c r="E22" s="25"/>
      <c r="F22" s="25"/>
      <c r="G22" s="25"/>
      <c r="H22" s="25"/>
    </row>
    <row r="23" spans="1:8" s="23" customFormat="1" x14ac:dyDescent="0.2">
      <c r="A23" s="37"/>
      <c r="B23" s="25" t="s">
        <v>75</v>
      </c>
      <c r="C23" s="25"/>
      <c r="D23" s="25"/>
      <c r="E23" s="25"/>
      <c r="F23" s="25"/>
      <c r="G23" s="25"/>
      <c r="H23" s="25"/>
    </row>
    <row r="24" spans="1:8" s="23" customFormat="1" x14ac:dyDescent="0.2">
      <c r="A24" s="37"/>
      <c r="B24" s="25" t="s">
        <v>76</v>
      </c>
      <c r="C24" s="25"/>
      <c r="D24" s="25"/>
      <c r="E24" s="25"/>
      <c r="F24" s="25"/>
      <c r="G24" s="25"/>
      <c r="H24" s="25"/>
    </row>
    <row r="25" spans="1:8" s="23" customFormat="1" x14ac:dyDescent="0.2">
      <c r="A25" s="37"/>
      <c r="B25" s="25"/>
      <c r="C25" s="25"/>
      <c r="D25" s="25"/>
      <c r="E25" s="25"/>
      <c r="F25" s="25"/>
      <c r="G25" s="25"/>
      <c r="H25" s="25"/>
    </row>
    <row r="26" spans="1:8" s="23" customFormat="1" x14ac:dyDescent="0.2">
      <c r="A26" s="37"/>
      <c r="B26" s="25" t="s">
        <v>74</v>
      </c>
      <c r="C26" s="25"/>
      <c r="D26" s="25"/>
      <c r="E26" s="25"/>
      <c r="F26" s="25"/>
      <c r="G26" s="25"/>
      <c r="H26" s="25"/>
    </row>
    <row r="27" spans="1:8" s="23" customFormat="1" x14ac:dyDescent="0.2">
      <c r="A27" s="37"/>
      <c r="B27" s="42" t="s">
        <v>72</v>
      </c>
      <c r="C27" s="43"/>
      <c r="D27" s="43"/>
      <c r="E27" s="25">
        <v>0</v>
      </c>
      <c r="F27" s="25">
        <v>0</v>
      </c>
      <c r="G27" s="25">
        <v>0</v>
      </c>
      <c r="H27" s="25"/>
    </row>
    <row r="28" spans="1:8" s="23" customFormat="1" x14ac:dyDescent="0.2">
      <c r="A28" s="37"/>
      <c r="B28" s="42" t="s">
        <v>73</v>
      </c>
      <c r="C28" s="43"/>
      <c r="D28" s="43"/>
      <c r="E28" s="25"/>
      <c r="F28" s="25"/>
      <c r="G28" s="25"/>
      <c r="H28" s="25"/>
    </row>
    <row r="29" spans="1:8" s="23" customFormat="1" x14ac:dyDescent="0.2">
      <c r="A29" s="37"/>
      <c r="B29" s="25" t="s">
        <v>75</v>
      </c>
      <c r="C29" s="25"/>
      <c r="D29" s="25"/>
      <c r="E29" s="25"/>
      <c r="F29" s="25"/>
      <c r="G29" s="25"/>
      <c r="H29" s="25"/>
    </row>
    <row r="30" spans="1:8" s="23" customFormat="1" x14ac:dyDescent="0.2">
      <c r="A30" s="37"/>
      <c r="B30" s="25" t="s">
        <v>76</v>
      </c>
      <c r="C30" s="25"/>
      <c r="D30" s="25"/>
      <c r="E30" s="25"/>
      <c r="F30" s="25"/>
      <c r="G30" s="25"/>
      <c r="H30" s="25"/>
    </row>
    <row r="31" spans="1:8" s="23" customFormat="1" x14ac:dyDescent="0.2">
      <c r="A31" s="37"/>
      <c r="B31" s="25"/>
      <c r="C31" s="25"/>
      <c r="D31" s="25"/>
      <c r="E31" s="25"/>
      <c r="F31" s="25"/>
      <c r="G31" s="25"/>
      <c r="H31" s="25"/>
    </row>
    <row r="32" spans="1:8" s="23" customFormat="1" x14ac:dyDescent="0.2">
      <c r="A32" s="37"/>
      <c r="B32" s="25" t="s">
        <v>74</v>
      </c>
      <c r="C32" s="25"/>
      <c r="D32" s="25"/>
      <c r="E32" s="25"/>
      <c r="F32" s="25"/>
      <c r="G32" s="25"/>
      <c r="H32" s="25"/>
    </row>
    <row r="33" spans="1:8" s="23" customFormat="1" x14ac:dyDescent="0.2">
      <c r="A33" s="37"/>
      <c r="B33" s="42" t="s">
        <v>72</v>
      </c>
      <c r="C33" s="43"/>
      <c r="D33" s="43"/>
      <c r="E33" s="38">
        <v>0</v>
      </c>
      <c r="F33" s="38">
        <v>0</v>
      </c>
      <c r="G33" s="38">
        <v>0</v>
      </c>
      <c r="H33" s="25"/>
    </row>
    <row r="34" spans="1:8" s="23" customFormat="1" x14ac:dyDescent="0.2">
      <c r="A34" s="37"/>
      <c r="B34" s="42" t="s">
        <v>73</v>
      </c>
      <c r="C34" s="25"/>
      <c r="D34" s="25"/>
      <c r="E34" s="25"/>
      <c r="F34" s="25"/>
      <c r="G34" s="25"/>
      <c r="H34" s="25"/>
    </row>
    <row r="35" spans="1:8" s="23" customFormat="1" x14ac:dyDescent="0.2">
      <c r="A35" s="37"/>
      <c r="B35" s="25" t="s">
        <v>75</v>
      </c>
      <c r="C35" s="25"/>
      <c r="D35" s="25"/>
      <c r="E35" s="25"/>
      <c r="F35" s="25"/>
      <c r="G35" s="25"/>
      <c r="H35" s="25"/>
    </row>
    <row r="36" spans="1:8" s="23" customFormat="1" x14ac:dyDescent="0.2">
      <c r="A36" s="37"/>
      <c r="B36" s="25" t="s">
        <v>76</v>
      </c>
      <c r="C36" s="25"/>
      <c r="D36" s="25"/>
      <c r="E36" s="25"/>
      <c r="F36" s="25"/>
      <c r="G36" s="25"/>
      <c r="H36" s="25"/>
    </row>
    <row r="37" spans="1:8" s="23" customFormat="1" x14ac:dyDescent="0.2">
      <c r="A37" s="37"/>
      <c r="B37" s="25"/>
      <c r="C37" s="25"/>
      <c r="D37" s="25"/>
      <c r="E37" s="25"/>
      <c r="F37" s="25"/>
      <c r="G37" s="25"/>
      <c r="H37" s="25"/>
    </row>
    <row r="38" spans="1:8" s="23" customFormat="1" x14ac:dyDescent="0.2">
      <c r="A38" s="37"/>
      <c r="B38" s="25" t="s">
        <v>74</v>
      </c>
      <c r="C38" s="25"/>
      <c r="D38" s="25"/>
      <c r="E38" s="25"/>
      <c r="F38" s="25"/>
      <c r="G38" s="25"/>
      <c r="H38" s="25"/>
    </row>
    <row r="39" spans="1:8" s="23" customFormat="1" x14ac:dyDescent="0.2">
      <c r="A39" s="37"/>
      <c r="B39" s="42" t="s">
        <v>72</v>
      </c>
      <c r="C39" s="43"/>
      <c r="D39" s="43"/>
      <c r="E39" s="38">
        <v>0</v>
      </c>
      <c r="F39" s="38">
        <v>0</v>
      </c>
      <c r="G39" s="38">
        <v>0</v>
      </c>
      <c r="H39" s="25"/>
    </row>
    <row r="40" spans="1:8" s="23" customFormat="1" x14ac:dyDescent="0.2">
      <c r="A40" s="37"/>
      <c r="B40" s="42" t="s">
        <v>73</v>
      </c>
      <c r="C40" s="25"/>
      <c r="D40" s="25"/>
      <c r="E40" s="25"/>
      <c r="F40" s="25"/>
      <c r="G40" s="25"/>
      <c r="H40" s="25"/>
    </row>
    <row r="41" spans="1:8" s="23" customFormat="1" x14ac:dyDescent="0.2">
      <c r="A41" s="37"/>
      <c r="B41" s="25" t="s">
        <v>75</v>
      </c>
      <c r="C41" s="25"/>
      <c r="D41" s="25"/>
      <c r="E41" s="25"/>
      <c r="F41" s="25"/>
      <c r="G41" s="25"/>
      <c r="H41" s="25"/>
    </row>
    <row r="42" spans="1:8" s="23" customFormat="1" x14ac:dyDescent="0.2">
      <c r="A42" s="37"/>
      <c r="B42" s="25" t="s">
        <v>76</v>
      </c>
      <c r="C42" s="25"/>
      <c r="D42" s="25"/>
      <c r="E42" s="25"/>
      <c r="F42" s="25"/>
      <c r="G42" s="25"/>
      <c r="H42" s="25"/>
    </row>
    <row r="43" spans="1:8" s="23" customFormat="1" x14ac:dyDescent="0.2">
      <c r="A43" s="37"/>
      <c r="B43" s="25"/>
      <c r="C43" s="25"/>
      <c r="D43" s="25"/>
      <c r="E43" s="25"/>
      <c r="F43" s="25"/>
      <c r="G43" s="25"/>
      <c r="H43" s="25"/>
    </row>
    <row r="44" spans="1:8" s="23" customFormat="1" x14ac:dyDescent="0.2">
      <c r="A44" s="37"/>
      <c r="B44" s="25" t="s">
        <v>74</v>
      </c>
      <c r="C44" s="25"/>
      <c r="D44" s="25"/>
      <c r="E44" s="25"/>
      <c r="F44" s="25"/>
      <c r="G44" s="25"/>
      <c r="H44" s="25"/>
    </row>
    <row r="45" spans="1:8" s="23" customFormat="1" x14ac:dyDescent="0.2">
      <c r="A45" s="37"/>
      <c r="B45" s="42" t="s">
        <v>72</v>
      </c>
      <c r="C45" s="43"/>
      <c r="D45" s="43"/>
      <c r="E45" s="25">
        <v>0</v>
      </c>
      <c r="F45" s="25">
        <v>0</v>
      </c>
      <c r="G45" s="25">
        <v>0</v>
      </c>
      <c r="H45" s="25"/>
    </row>
    <row r="46" spans="1:8" s="23" customFormat="1" x14ac:dyDescent="0.2">
      <c r="A46" s="37"/>
      <c r="B46" s="42" t="s">
        <v>73</v>
      </c>
      <c r="C46" s="25"/>
      <c r="D46" s="25"/>
      <c r="E46" s="25"/>
      <c r="F46" s="25"/>
      <c r="G46" s="25"/>
      <c r="H46" s="25"/>
    </row>
    <row r="47" spans="1:8" s="23" customFormat="1" x14ac:dyDescent="0.2">
      <c r="A47" s="37"/>
      <c r="B47" s="25" t="s">
        <v>75</v>
      </c>
      <c r="C47" s="25"/>
      <c r="D47" s="25"/>
      <c r="E47" s="25"/>
      <c r="F47" s="25"/>
      <c r="G47" s="25"/>
      <c r="H47" s="25"/>
    </row>
    <row r="48" spans="1:8" s="23" customFormat="1" x14ac:dyDescent="0.2">
      <c r="A48" s="37"/>
      <c r="B48" s="25" t="s">
        <v>76</v>
      </c>
      <c r="C48" s="25"/>
      <c r="D48" s="25"/>
      <c r="E48" s="25"/>
      <c r="F48" s="25"/>
      <c r="G48" s="25"/>
      <c r="H48" s="25"/>
    </row>
    <row r="49" spans="1:8" s="23" customFormat="1" x14ac:dyDescent="0.2">
      <c r="A49" s="37"/>
      <c r="B49" s="25"/>
      <c r="C49" s="25"/>
      <c r="D49" s="25"/>
      <c r="E49" s="25"/>
      <c r="F49" s="25"/>
      <c r="G49" s="25"/>
      <c r="H49" s="25"/>
    </row>
    <row r="50" spans="1:8" s="23" customFormat="1" x14ac:dyDescent="0.2">
      <c r="A50" s="37"/>
      <c r="B50" s="25" t="s">
        <v>74</v>
      </c>
      <c r="C50" s="25"/>
      <c r="D50" s="25"/>
      <c r="E50" s="25"/>
      <c r="F50" s="25"/>
      <c r="G50" s="25"/>
      <c r="H50" s="25"/>
    </row>
    <row r="51" spans="1:8" s="23" customFormat="1" x14ac:dyDescent="0.2">
      <c r="A51" s="37"/>
      <c r="B51" s="42" t="s">
        <v>72</v>
      </c>
      <c r="C51" s="43"/>
      <c r="D51" s="43"/>
      <c r="E51" s="25">
        <v>0</v>
      </c>
      <c r="F51" s="25">
        <v>0</v>
      </c>
      <c r="G51" s="25">
        <v>0</v>
      </c>
      <c r="H51" s="25"/>
    </row>
    <row r="52" spans="1:8" s="23" customFormat="1" x14ac:dyDescent="0.2">
      <c r="A52" s="37"/>
      <c r="B52" s="42" t="s">
        <v>73</v>
      </c>
      <c r="C52" s="25"/>
      <c r="D52" s="25"/>
      <c r="E52" s="25"/>
      <c r="F52" s="25"/>
      <c r="G52" s="25"/>
      <c r="H52" s="25"/>
    </row>
    <row r="53" spans="1:8" s="23" customFormat="1" x14ac:dyDescent="0.2">
      <c r="A53" s="37"/>
      <c r="B53" s="25" t="s">
        <v>75</v>
      </c>
      <c r="C53" s="25"/>
      <c r="D53" s="25"/>
      <c r="E53" s="25"/>
      <c r="F53" s="25"/>
      <c r="G53" s="25"/>
      <c r="H53" s="25"/>
    </row>
    <row r="54" spans="1:8" s="23" customFormat="1" x14ac:dyDescent="0.2">
      <c r="A54" s="37"/>
      <c r="B54" s="25" t="s">
        <v>76</v>
      </c>
      <c r="C54" s="25"/>
      <c r="D54" s="25"/>
      <c r="E54" s="25"/>
      <c r="F54" s="25"/>
      <c r="G54" s="25"/>
      <c r="H54" s="25"/>
    </row>
    <row r="55" spans="1:8" s="23" customFormat="1" x14ac:dyDescent="0.2">
      <c r="A55" s="37"/>
      <c r="B55" s="25"/>
      <c r="C55" s="25"/>
      <c r="D55" s="25"/>
      <c r="E55" s="25"/>
      <c r="F55" s="25"/>
      <c r="G55" s="25"/>
      <c r="H55" s="25"/>
    </row>
    <row r="56" spans="1:8" s="23" customFormat="1" x14ac:dyDescent="0.2">
      <c r="A56" s="37"/>
      <c r="B56" s="25" t="s">
        <v>74</v>
      </c>
      <c r="C56" s="25"/>
      <c r="D56" s="25"/>
      <c r="E56" s="25"/>
      <c r="F56" s="25"/>
      <c r="G56" s="25"/>
      <c r="H56" s="25"/>
    </row>
    <row r="57" spans="1:8" s="23" customFormat="1" x14ac:dyDescent="0.2">
      <c r="A57" s="37"/>
      <c r="B57" s="42" t="s">
        <v>72</v>
      </c>
      <c r="C57" s="43"/>
      <c r="D57" s="43"/>
      <c r="E57" s="25">
        <v>0</v>
      </c>
      <c r="F57" s="25">
        <v>0</v>
      </c>
      <c r="G57" s="25">
        <v>0</v>
      </c>
      <c r="H57" s="25"/>
    </row>
    <row r="58" spans="1:8" s="23" customFormat="1" x14ac:dyDescent="0.2">
      <c r="A58" s="37"/>
      <c r="B58" s="42" t="s">
        <v>73</v>
      </c>
      <c r="C58" s="25"/>
      <c r="D58" s="25"/>
      <c r="E58" s="25"/>
      <c r="F58" s="25"/>
      <c r="G58" s="25"/>
      <c r="H58" s="25"/>
    </row>
    <row r="59" spans="1:8" s="23" customFormat="1" x14ac:dyDescent="0.2">
      <c r="A59" s="37"/>
      <c r="B59" s="25" t="s">
        <v>75</v>
      </c>
      <c r="C59" s="25"/>
      <c r="D59" s="25"/>
      <c r="E59" s="25"/>
      <c r="F59" s="25"/>
      <c r="G59" s="25"/>
      <c r="H59" s="25"/>
    </row>
    <row r="60" spans="1:8" s="23" customFormat="1" x14ac:dyDescent="0.2">
      <c r="A60" s="37"/>
      <c r="B60" s="25" t="s">
        <v>76</v>
      </c>
      <c r="C60" s="25"/>
      <c r="D60" s="25"/>
      <c r="E60" s="25"/>
      <c r="F60" s="25"/>
      <c r="G60" s="25"/>
      <c r="H60" s="25"/>
    </row>
    <row r="61" spans="1:8" s="23" customFormat="1" x14ac:dyDescent="0.2">
      <c r="A61" s="37"/>
      <c r="B61" s="25"/>
      <c r="C61" s="25"/>
      <c r="D61" s="25"/>
      <c r="E61" s="25"/>
      <c r="F61" s="25"/>
      <c r="G61" s="25"/>
      <c r="H61" s="25"/>
    </row>
    <row r="62" spans="1:8" s="23" customFormat="1" x14ac:dyDescent="0.2">
      <c r="A62" s="37"/>
      <c r="B62" s="25" t="s">
        <v>74</v>
      </c>
      <c r="C62" s="25"/>
      <c r="D62" s="25"/>
      <c r="E62" s="25"/>
      <c r="F62" s="25"/>
      <c r="G62" s="25"/>
      <c r="H62" s="25"/>
    </row>
    <row r="63" spans="1:8" s="23" customFormat="1" x14ac:dyDescent="0.2">
      <c r="A63" s="37"/>
      <c r="B63" s="42" t="s">
        <v>72</v>
      </c>
      <c r="C63" s="43"/>
      <c r="D63" s="43"/>
      <c r="E63" s="25">
        <v>0</v>
      </c>
      <c r="F63" s="25">
        <v>0</v>
      </c>
      <c r="G63" s="25">
        <v>0</v>
      </c>
      <c r="H63" s="25"/>
    </row>
    <row r="64" spans="1:8" s="23" customFormat="1" x14ac:dyDescent="0.2">
      <c r="A64" s="37"/>
      <c r="B64" s="42" t="s">
        <v>73</v>
      </c>
      <c r="C64" s="25"/>
      <c r="D64" s="25"/>
      <c r="E64" s="25"/>
      <c r="F64" s="25"/>
      <c r="G64" s="25"/>
      <c r="H64" s="25"/>
    </row>
    <row r="65" spans="1:8" s="23" customFormat="1" x14ac:dyDescent="0.2">
      <c r="A65" s="37"/>
      <c r="B65" s="25" t="s">
        <v>75</v>
      </c>
      <c r="C65" s="25"/>
      <c r="D65" s="25"/>
      <c r="E65" s="25"/>
      <c r="F65" s="25"/>
      <c r="G65" s="25"/>
      <c r="H65" s="25"/>
    </row>
    <row r="66" spans="1:8" s="23" customFormat="1" x14ac:dyDescent="0.2">
      <c r="A66" s="37"/>
      <c r="B66" s="25" t="s">
        <v>76</v>
      </c>
      <c r="C66" s="25"/>
      <c r="D66" s="25"/>
      <c r="E66" s="25"/>
      <c r="F66" s="25"/>
      <c r="G66" s="25"/>
      <c r="H66" s="25"/>
    </row>
    <row r="67" spans="1:8" s="23" customFormat="1" x14ac:dyDescent="0.2">
      <c r="A67" s="37"/>
      <c r="B67" s="25"/>
      <c r="C67" s="25"/>
      <c r="D67" s="25"/>
      <c r="E67" s="25"/>
      <c r="F67" s="25"/>
      <c r="G67" s="25"/>
      <c r="H67" s="25"/>
    </row>
    <row r="68" spans="1:8" s="23" customFormat="1" x14ac:dyDescent="0.2">
      <c r="A68" s="37"/>
      <c r="B68" s="25" t="s">
        <v>74</v>
      </c>
      <c r="C68" s="25"/>
      <c r="D68" s="25"/>
      <c r="E68" s="25"/>
      <c r="F68" s="25"/>
      <c r="G68" s="25"/>
      <c r="H68" s="25"/>
    </row>
    <row r="69" spans="1:8" s="23" customFormat="1" x14ac:dyDescent="0.2">
      <c r="A69" s="37"/>
      <c r="B69" s="42" t="s">
        <v>72</v>
      </c>
      <c r="C69" s="43"/>
      <c r="D69" s="43"/>
      <c r="E69" s="25">
        <v>0</v>
      </c>
      <c r="F69" s="25">
        <v>0</v>
      </c>
      <c r="G69" s="25">
        <v>0</v>
      </c>
      <c r="H69" s="25"/>
    </row>
    <row r="70" spans="1:8" s="23" customFormat="1" x14ac:dyDescent="0.2">
      <c r="A70" s="37"/>
      <c r="B70" s="42" t="s">
        <v>73</v>
      </c>
      <c r="C70" s="25"/>
      <c r="D70" s="25"/>
      <c r="E70" s="25"/>
      <c r="F70" s="25"/>
      <c r="G70" s="25"/>
      <c r="H70" s="25"/>
    </row>
    <row r="71" spans="1:8" s="23" customFormat="1" x14ac:dyDescent="0.2">
      <c r="A71" s="37"/>
      <c r="B71" s="25" t="s">
        <v>75</v>
      </c>
      <c r="C71" s="25"/>
      <c r="D71" s="25"/>
      <c r="E71" s="25"/>
      <c r="F71" s="25"/>
      <c r="G71" s="25"/>
      <c r="H71" s="25"/>
    </row>
    <row r="72" spans="1:8" s="23" customFormat="1" x14ac:dyDescent="0.2">
      <c r="A72" s="37"/>
      <c r="B72" s="25" t="s">
        <v>76</v>
      </c>
      <c r="C72" s="25"/>
      <c r="D72" s="25"/>
      <c r="E72" s="25"/>
      <c r="F72" s="25"/>
      <c r="G72" s="25"/>
      <c r="H72" s="25"/>
    </row>
    <row r="73" spans="1:8" s="23" customFormat="1" x14ac:dyDescent="0.2">
      <c r="A73" s="37"/>
      <c r="B73" s="25"/>
      <c r="C73" s="25"/>
      <c r="D73" s="25"/>
      <c r="E73" s="25"/>
      <c r="F73" s="25"/>
      <c r="G73" s="25"/>
      <c r="H73" s="25"/>
    </row>
    <row r="74" spans="1:8" s="23" customFormat="1" x14ac:dyDescent="0.2">
      <c r="A74" s="37"/>
      <c r="B74" s="25" t="s">
        <v>74</v>
      </c>
      <c r="C74" s="25"/>
      <c r="D74" s="25"/>
      <c r="E74" s="25"/>
      <c r="F74" s="25"/>
      <c r="G74" s="25"/>
      <c r="H74" s="25"/>
    </row>
    <row r="75" spans="1:8" s="23" customFormat="1" x14ac:dyDescent="0.2">
      <c r="A75" s="37"/>
      <c r="B75" s="42" t="s">
        <v>72</v>
      </c>
      <c r="C75" s="43"/>
      <c r="D75" s="43"/>
      <c r="E75" s="25">
        <v>0</v>
      </c>
      <c r="F75" s="25">
        <v>0</v>
      </c>
      <c r="G75" s="25">
        <v>0</v>
      </c>
      <c r="H75" s="25"/>
    </row>
    <row r="76" spans="1:8" s="23" customFormat="1" x14ac:dyDescent="0.2">
      <c r="A76" s="37"/>
      <c r="B76" s="42" t="s">
        <v>73</v>
      </c>
      <c r="C76" s="25"/>
      <c r="D76" s="25"/>
      <c r="E76" s="25"/>
      <c r="F76" s="25"/>
      <c r="G76" s="25"/>
      <c r="H76" s="25"/>
    </row>
    <row r="77" spans="1:8" s="23" customFormat="1" x14ac:dyDescent="0.2">
      <c r="A77" s="37"/>
      <c r="B77" s="25" t="s">
        <v>75</v>
      </c>
      <c r="C77" s="25"/>
      <c r="D77" s="25"/>
      <c r="E77" s="25"/>
      <c r="F77" s="25"/>
      <c r="G77" s="25"/>
      <c r="H77" s="25"/>
    </row>
    <row r="78" spans="1:8" s="23" customFormat="1" x14ac:dyDescent="0.2">
      <c r="A78" s="37"/>
      <c r="B78" s="25" t="s">
        <v>76</v>
      </c>
      <c r="C78" s="25"/>
      <c r="D78" s="25"/>
      <c r="E78" s="25"/>
      <c r="F78" s="25"/>
      <c r="G78" s="25"/>
      <c r="H78" s="25"/>
    </row>
    <row r="79" spans="1:8" s="23" customFormat="1" x14ac:dyDescent="0.2">
      <c r="A79" s="37"/>
      <c r="B79" s="25"/>
      <c r="C79" s="25"/>
      <c r="D79" s="25"/>
      <c r="E79" s="25"/>
      <c r="F79" s="25"/>
      <c r="G79" s="25"/>
      <c r="H79" s="25"/>
    </row>
    <row r="80" spans="1:8" s="23" customFormat="1" x14ac:dyDescent="0.2">
      <c r="A80" s="37"/>
      <c r="B80" s="25" t="s">
        <v>74</v>
      </c>
      <c r="C80" s="25"/>
      <c r="D80" s="25"/>
      <c r="E80" s="25"/>
      <c r="F80" s="25"/>
      <c r="G80" s="25"/>
      <c r="H80" s="25"/>
    </row>
    <row r="81" spans="1:8" s="23" customFormat="1" x14ac:dyDescent="0.2">
      <c r="A81" s="37"/>
      <c r="B81" s="42" t="s">
        <v>72</v>
      </c>
      <c r="C81" s="43"/>
      <c r="D81" s="43"/>
      <c r="E81" s="25">
        <v>0</v>
      </c>
      <c r="F81" s="25">
        <v>0</v>
      </c>
      <c r="G81" s="25">
        <v>0</v>
      </c>
      <c r="H81" s="25"/>
    </row>
    <row r="82" spans="1:8" s="23" customFormat="1" x14ac:dyDescent="0.2">
      <c r="A82" s="37"/>
      <c r="B82" s="42" t="s">
        <v>73</v>
      </c>
      <c r="C82" s="25"/>
      <c r="D82" s="25"/>
      <c r="E82" s="25"/>
      <c r="F82" s="25"/>
      <c r="G82" s="25"/>
      <c r="H82" s="25"/>
    </row>
    <row r="83" spans="1:8" s="23" customFormat="1" x14ac:dyDescent="0.2">
      <c r="A83" s="37"/>
      <c r="B83" s="25" t="s">
        <v>75</v>
      </c>
      <c r="C83" s="25"/>
      <c r="D83" s="25"/>
      <c r="E83" s="25"/>
      <c r="F83" s="25"/>
      <c r="G83" s="25"/>
      <c r="H83" s="25"/>
    </row>
    <row r="84" spans="1:8" s="23" customFormat="1" x14ac:dyDescent="0.2">
      <c r="A84" s="37"/>
      <c r="B84" s="25" t="s">
        <v>76</v>
      </c>
      <c r="C84" s="25"/>
      <c r="D84" s="25"/>
      <c r="E84" s="25"/>
      <c r="F84" s="25"/>
      <c r="G84" s="25"/>
      <c r="H84" s="25"/>
    </row>
    <row r="85" spans="1:8" s="23" customFormat="1" x14ac:dyDescent="0.2">
      <c r="A85" s="37"/>
      <c r="B85" s="25"/>
      <c r="C85" s="25"/>
      <c r="D85" s="25"/>
      <c r="E85" s="25"/>
      <c r="F85" s="25"/>
      <c r="G85" s="25"/>
      <c r="H85" s="25"/>
    </row>
    <row r="86" spans="1:8" x14ac:dyDescent="0.2">
      <c r="A86" s="37"/>
      <c r="B86" s="25" t="s">
        <v>74</v>
      </c>
      <c r="C86" s="25"/>
      <c r="D86" s="25"/>
      <c r="E86" s="25"/>
      <c r="F86" s="25"/>
      <c r="G86" s="25"/>
      <c r="H86" s="25"/>
    </row>
    <row r="87" spans="1:8" x14ac:dyDescent="0.2">
      <c r="A87" s="37"/>
      <c r="B87" s="42" t="s">
        <v>72</v>
      </c>
      <c r="C87" s="43"/>
      <c r="D87" s="43"/>
      <c r="E87" s="25">
        <v>0</v>
      </c>
      <c r="F87" s="25">
        <v>0</v>
      </c>
      <c r="G87" s="25">
        <v>0</v>
      </c>
      <c r="H87" s="25"/>
    </row>
    <row r="88" spans="1:8" x14ac:dyDescent="0.2">
      <c r="A88" s="37"/>
      <c r="B88" s="42" t="s">
        <v>73</v>
      </c>
      <c r="C88" s="25"/>
      <c r="D88" s="25"/>
      <c r="E88" s="25"/>
      <c r="F88" s="25"/>
      <c r="G88" s="25"/>
      <c r="H88" s="25"/>
    </row>
    <row r="89" spans="1:8" x14ac:dyDescent="0.2">
      <c r="A89" s="37"/>
      <c r="B89" s="25" t="s">
        <v>75</v>
      </c>
      <c r="C89" s="25"/>
      <c r="D89" s="25"/>
      <c r="E89" s="25"/>
      <c r="F89" s="25"/>
      <c r="G89" s="25"/>
      <c r="H89" s="25"/>
    </row>
    <row r="90" spans="1:8" x14ac:dyDescent="0.2">
      <c r="A90" s="37"/>
      <c r="B90" s="25" t="s">
        <v>76</v>
      </c>
      <c r="C90" s="25"/>
      <c r="D90" s="25"/>
      <c r="E90" s="25"/>
      <c r="F90" s="25"/>
      <c r="G90" s="25"/>
      <c r="H90" s="25"/>
    </row>
    <row r="91" spans="1:8" x14ac:dyDescent="0.2">
      <c r="A91" s="37"/>
      <c r="B91" s="25"/>
      <c r="C91" s="25"/>
      <c r="D91" s="25"/>
      <c r="E91" s="25"/>
      <c r="F91" s="25"/>
      <c r="G91" s="25"/>
      <c r="H91" s="25"/>
    </row>
  </sheetData>
  <mergeCells count="10">
    <mergeCell ref="A1:H1"/>
    <mergeCell ref="A3:A5"/>
    <mergeCell ref="B3:B5"/>
    <mergeCell ref="C3:D3"/>
    <mergeCell ref="E3:E5"/>
    <mergeCell ref="F3:H3"/>
    <mergeCell ref="C4:C5"/>
    <mergeCell ref="D4:D5"/>
    <mergeCell ref="F4:F5"/>
    <mergeCell ref="G4:H4"/>
  </mergeCells>
  <pageMargins left="0.17" right="0.2" top="0.16" bottom="0.3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6"/>
  <sheetViews>
    <sheetView workbookViewId="0">
      <selection activeCell="C12" sqref="C12:D12"/>
    </sheetView>
  </sheetViews>
  <sheetFormatPr defaultColWidth="9.140625" defaultRowHeight="12.75" x14ac:dyDescent="0.2"/>
  <cols>
    <col min="1" max="1" width="6.7109375" style="4" customWidth="1"/>
    <col min="2" max="2" width="53.7109375" style="4" customWidth="1"/>
    <col min="3" max="3" width="10.42578125" style="4" customWidth="1"/>
    <col min="4" max="4" width="11" style="4" customWidth="1"/>
    <col min="5" max="6" width="13.85546875" style="4" hidden="1" customWidth="1"/>
    <col min="7" max="7" width="15.42578125" style="4" customWidth="1"/>
    <col min="8" max="8" width="10.28515625" style="4" hidden="1" customWidth="1"/>
    <col min="9" max="9" width="7.28515625" style="4" hidden="1" customWidth="1"/>
    <col min="10" max="10" width="7.85546875" style="4" hidden="1" customWidth="1"/>
    <col min="11" max="11" width="9.5703125" style="4" hidden="1" customWidth="1"/>
    <col min="12" max="16384" width="9.140625" style="4"/>
  </cols>
  <sheetData>
    <row r="1" spans="1:11" ht="15" customHeight="1" x14ac:dyDescent="0.25">
      <c r="A1" s="48" t="s">
        <v>123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1" customFormat="1" ht="33.75" customHeight="1" x14ac:dyDescent="0.25">
      <c r="A3" s="60" t="s">
        <v>2</v>
      </c>
      <c r="B3" s="60" t="s">
        <v>63</v>
      </c>
      <c r="C3" s="63" t="s">
        <v>64</v>
      </c>
      <c r="D3" s="64"/>
      <c r="E3" s="60" t="s">
        <v>77</v>
      </c>
      <c r="F3" s="60" t="s">
        <v>78</v>
      </c>
      <c r="G3" s="60" t="s">
        <v>79</v>
      </c>
      <c r="H3" s="65" t="s">
        <v>80</v>
      </c>
      <c r="I3" s="66"/>
      <c r="J3" s="66"/>
      <c r="K3" s="67"/>
    </row>
    <row r="4" spans="1:11" ht="48.75" customHeight="1" x14ac:dyDescent="0.2">
      <c r="A4" s="62"/>
      <c r="B4" s="62"/>
      <c r="C4" s="31" t="s">
        <v>65</v>
      </c>
      <c r="D4" s="31" t="s">
        <v>66</v>
      </c>
      <c r="E4" s="62"/>
      <c r="F4" s="62"/>
      <c r="G4" s="62"/>
      <c r="H4" s="32" t="s">
        <v>81</v>
      </c>
      <c r="I4" s="32" t="s">
        <v>82</v>
      </c>
      <c r="J4" s="32" t="s">
        <v>83</v>
      </c>
      <c r="K4" s="32" t="s">
        <v>84</v>
      </c>
    </row>
    <row r="5" spans="1:11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25.5" x14ac:dyDescent="0.2">
      <c r="A6" s="77">
        <v>1</v>
      </c>
      <c r="B6" s="76" t="str">
        <f>'форма 3-б (2023)'!B7</f>
        <v>Монтаж опор под трубопроводы сетей тепло-водоснабжения от здания ГСМ (инв. 7112) до ТК № 1 САТО ВП "Залив Креста"</v>
      </c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8"/>
      <c r="B7" s="5" t="s">
        <v>74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A8" s="8"/>
      <c r="B8" s="12" t="s">
        <v>72</v>
      </c>
      <c r="C8" s="75">
        <v>45100</v>
      </c>
      <c r="D8" s="75">
        <v>45107</v>
      </c>
      <c r="E8" s="5"/>
      <c r="F8" s="5"/>
      <c r="G8" s="78">
        <f>'форма 3-б (2023)'!G9</f>
        <v>477.77</v>
      </c>
      <c r="H8" s="5">
        <f>G8</f>
        <v>477.77</v>
      </c>
      <c r="I8" s="5"/>
      <c r="J8" s="5"/>
      <c r="K8" s="5"/>
    </row>
    <row r="9" spans="1:11" x14ac:dyDescent="0.2">
      <c r="A9" s="8"/>
      <c r="B9" s="12" t="s">
        <v>73</v>
      </c>
      <c r="C9" s="5"/>
      <c r="D9" s="5"/>
      <c r="E9" s="5"/>
      <c r="F9" s="5"/>
      <c r="G9" s="78"/>
      <c r="H9" s="5"/>
      <c r="I9" s="5"/>
      <c r="J9" s="5"/>
      <c r="K9" s="5"/>
    </row>
    <row r="10" spans="1:11" x14ac:dyDescent="0.2">
      <c r="A10" s="8"/>
      <c r="B10" s="5" t="s">
        <v>75</v>
      </c>
      <c r="C10" s="5"/>
      <c r="D10" s="5"/>
      <c r="E10" s="5"/>
      <c r="F10" s="5"/>
      <c r="G10" s="78"/>
      <c r="H10" s="5"/>
      <c r="I10" s="5"/>
      <c r="J10" s="5"/>
      <c r="K10" s="5"/>
    </row>
    <row r="11" spans="1:11" x14ac:dyDescent="0.2">
      <c r="A11" s="8"/>
      <c r="B11" s="5" t="s">
        <v>76</v>
      </c>
      <c r="C11" s="5"/>
      <c r="D11" s="5"/>
      <c r="E11" s="5"/>
      <c r="F11" s="5"/>
      <c r="G11" s="78"/>
      <c r="H11" s="5"/>
      <c r="I11" s="5"/>
      <c r="J11" s="5"/>
      <c r="K11" s="5"/>
    </row>
    <row r="12" spans="1:11" ht="51" x14ac:dyDescent="0.2">
      <c r="A12" s="77">
        <v>2</v>
      </c>
      <c r="B12" s="76" t="str">
        <f>'форма 3-б (2023)'!B13</f>
        <v>Устройство ограждающих стен: площадки под РГС инв.6386(инв. 6783); площадки под РГС-60 (инв.7126-7127) (инв. 7890; площадки под РГС-60 (инв. 7118-7125) (инв. 7902) САТО ВП "Омолон"</v>
      </c>
      <c r="C12" s="75">
        <v>45057</v>
      </c>
      <c r="D12" s="75">
        <v>45230</v>
      </c>
      <c r="E12" s="5"/>
      <c r="F12" s="5"/>
      <c r="G12" s="79">
        <f>'форма 3-б (2023)'!G15</f>
        <v>5885.37</v>
      </c>
      <c r="H12" s="5"/>
      <c r="I12" s="5"/>
      <c r="J12" s="5"/>
      <c r="K12" s="5"/>
    </row>
    <row r="13" spans="1:11" x14ac:dyDescent="0.2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8"/>
      <c r="B14" s="5" t="s">
        <v>74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8"/>
      <c r="B15" s="12" t="s">
        <v>72</v>
      </c>
      <c r="C15" s="43"/>
      <c r="D15" s="43"/>
      <c r="E15" s="5"/>
      <c r="F15" s="5"/>
      <c r="G15" s="5">
        <v>0</v>
      </c>
      <c r="H15" s="5">
        <f>G15</f>
        <v>0</v>
      </c>
      <c r="I15" s="5"/>
      <c r="J15" s="5"/>
      <c r="K15" s="5"/>
    </row>
    <row r="16" spans="1:11" x14ac:dyDescent="0.2">
      <c r="A16" s="8"/>
      <c r="B16" s="12" t="s">
        <v>73</v>
      </c>
      <c r="C16" s="17"/>
      <c r="D16" s="17"/>
      <c r="E16" s="5"/>
      <c r="F16" s="5"/>
      <c r="G16" s="5"/>
      <c r="H16" s="5"/>
      <c r="I16" s="5"/>
      <c r="J16" s="5"/>
      <c r="K16" s="5"/>
    </row>
    <row r="17" spans="1:11" x14ac:dyDescent="0.2">
      <c r="A17" s="8"/>
      <c r="B17" s="5" t="s">
        <v>75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8"/>
      <c r="B18" s="5" t="s">
        <v>76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8"/>
      <c r="B20" s="5" t="s">
        <v>74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8"/>
      <c r="B21" s="12" t="s">
        <v>72</v>
      </c>
      <c r="C21" s="43"/>
      <c r="D21" s="43"/>
      <c r="E21" s="5"/>
      <c r="F21" s="5"/>
      <c r="G21" s="5">
        <f>'форма 3-б (2023)'!E21</f>
        <v>0</v>
      </c>
      <c r="H21" s="5">
        <f>G21</f>
        <v>0</v>
      </c>
      <c r="I21" s="5"/>
      <c r="J21" s="5"/>
      <c r="K21" s="5"/>
    </row>
    <row r="22" spans="1:11" x14ac:dyDescent="0.2">
      <c r="A22" s="8"/>
      <c r="B22" s="12" t="s">
        <v>73</v>
      </c>
      <c r="C22" s="17"/>
      <c r="D22" s="17"/>
      <c r="E22" s="5"/>
      <c r="F22" s="5"/>
      <c r="G22" s="5"/>
      <c r="H22" s="5"/>
      <c r="I22" s="5"/>
      <c r="J22" s="5"/>
      <c r="K22" s="5"/>
    </row>
    <row r="23" spans="1:11" x14ac:dyDescent="0.2">
      <c r="A23" s="8"/>
      <c r="B23" s="5" t="s">
        <v>75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8"/>
      <c r="B24" s="5" t="s">
        <v>76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8"/>
      <c r="B26" s="5" t="s">
        <v>74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8"/>
      <c r="B27" s="12" t="s">
        <v>72</v>
      </c>
      <c r="C27" s="43"/>
      <c r="D27" s="43"/>
      <c r="E27" s="5"/>
      <c r="F27" s="5"/>
      <c r="G27" s="5">
        <f>'форма 3-б (2023)'!E27</f>
        <v>0</v>
      </c>
      <c r="H27" s="5">
        <f>G27</f>
        <v>0</v>
      </c>
      <c r="I27" s="5"/>
      <c r="J27" s="5"/>
      <c r="K27" s="5"/>
    </row>
    <row r="28" spans="1:11" x14ac:dyDescent="0.2">
      <c r="A28" s="8"/>
      <c r="B28" s="12" t="s">
        <v>73</v>
      </c>
      <c r="C28" s="17"/>
      <c r="D28" s="17"/>
      <c r="E28" s="5"/>
      <c r="F28" s="5"/>
      <c r="G28" s="5"/>
      <c r="H28" s="5"/>
      <c r="I28" s="5"/>
      <c r="J28" s="5"/>
      <c r="K28" s="5"/>
    </row>
    <row r="29" spans="1:11" x14ac:dyDescent="0.2">
      <c r="A29" s="8"/>
      <c r="B29" s="5" t="s">
        <v>75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8"/>
      <c r="B30" s="5" t="s">
        <v>76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8"/>
      <c r="B32" s="5" t="s">
        <v>74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8"/>
      <c r="B33" s="12" t="s">
        <v>72</v>
      </c>
      <c r="C33" s="43"/>
      <c r="D33" s="43"/>
      <c r="E33" s="5"/>
      <c r="F33" s="5"/>
      <c r="G33" s="33">
        <f>'форма 3-б (2023)'!E33</f>
        <v>0</v>
      </c>
      <c r="H33" s="33">
        <f>G33</f>
        <v>0</v>
      </c>
      <c r="I33" s="5"/>
      <c r="J33" s="5"/>
      <c r="K33" s="5"/>
    </row>
    <row r="34" spans="1:11" x14ac:dyDescent="0.2">
      <c r="A34" s="8"/>
      <c r="B34" s="12" t="s">
        <v>73</v>
      </c>
      <c r="C34" s="5"/>
      <c r="D34" s="5"/>
      <c r="E34" s="5"/>
      <c r="F34" s="5"/>
      <c r="G34" s="33"/>
      <c r="H34" s="33"/>
      <c r="I34" s="5"/>
      <c r="J34" s="5"/>
      <c r="K34" s="5"/>
    </row>
    <row r="35" spans="1:11" x14ac:dyDescent="0.2">
      <c r="A35" s="8"/>
      <c r="B35" s="5" t="s">
        <v>75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8"/>
      <c r="B36" s="5" t="s">
        <v>76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8"/>
      <c r="B38" s="5" t="s">
        <v>74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8"/>
      <c r="B39" s="12" t="s">
        <v>72</v>
      </c>
      <c r="C39" s="43"/>
      <c r="D39" s="43"/>
      <c r="E39" s="5"/>
      <c r="F39" s="5"/>
      <c r="G39" s="33">
        <f>'форма 3-б (2023)'!E39</f>
        <v>0</v>
      </c>
      <c r="H39" s="33">
        <f>G39</f>
        <v>0</v>
      </c>
      <c r="I39" s="5"/>
      <c r="J39" s="5"/>
      <c r="K39" s="5"/>
    </row>
    <row r="40" spans="1:11" x14ac:dyDescent="0.2">
      <c r="A40" s="8"/>
      <c r="B40" s="12" t="s">
        <v>73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8"/>
      <c r="B41" s="5" t="s">
        <v>75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8"/>
      <c r="B42" s="5" t="s">
        <v>76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8"/>
      <c r="B44" s="5" t="s">
        <v>74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8"/>
      <c r="B45" s="12" t="s">
        <v>72</v>
      </c>
      <c r="C45" s="43"/>
      <c r="D45" s="43"/>
      <c r="E45" s="5"/>
      <c r="F45" s="5"/>
      <c r="G45" s="5">
        <f>'форма 3-б (2023)'!E45</f>
        <v>0</v>
      </c>
      <c r="H45" s="5">
        <f>G45</f>
        <v>0</v>
      </c>
      <c r="I45" s="5"/>
      <c r="J45" s="5"/>
      <c r="K45" s="5"/>
    </row>
    <row r="46" spans="1:11" x14ac:dyDescent="0.2">
      <c r="A46" s="8"/>
      <c r="B46" s="12" t="s">
        <v>73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8"/>
      <c r="B47" s="5" t="s">
        <v>75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8"/>
      <c r="B48" s="5" t="s">
        <v>76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8"/>
      <c r="B50" s="5" t="s">
        <v>74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8"/>
      <c r="B51" s="12" t="s">
        <v>72</v>
      </c>
      <c r="C51" s="43"/>
      <c r="D51" s="43"/>
      <c r="E51" s="5"/>
      <c r="F51" s="5"/>
      <c r="G51" s="5">
        <f>'форма 3-б (2023)'!E51</f>
        <v>0</v>
      </c>
      <c r="H51" s="5">
        <f>G51</f>
        <v>0</v>
      </c>
      <c r="I51" s="5"/>
      <c r="J51" s="5"/>
      <c r="K51" s="5"/>
    </row>
    <row r="52" spans="1:11" x14ac:dyDescent="0.2">
      <c r="A52" s="8"/>
      <c r="B52" s="12" t="s">
        <v>73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8"/>
      <c r="B53" s="5" t="s">
        <v>75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8"/>
      <c r="B54" s="5" t="s">
        <v>76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8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8"/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8"/>
      <c r="B57" s="12" t="s">
        <v>72</v>
      </c>
      <c r="C57" s="43"/>
      <c r="D57" s="43"/>
      <c r="E57" s="5"/>
      <c r="F57" s="5"/>
      <c r="G57" s="5">
        <f>'форма 3-б (2023)'!E57</f>
        <v>0</v>
      </c>
      <c r="H57" s="5">
        <f>G57</f>
        <v>0</v>
      </c>
      <c r="I57" s="5"/>
      <c r="J57" s="5"/>
      <c r="K57" s="5"/>
    </row>
    <row r="58" spans="1:11" x14ac:dyDescent="0.2">
      <c r="A58" s="8"/>
      <c r="B58" s="12" t="s">
        <v>73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8"/>
      <c r="B59" s="5" t="s">
        <v>75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8"/>
      <c r="B60" s="5" t="s">
        <v>76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8">
        <v>10</v>
      </c>
      <c r="B62" s="16" t="e">
        <f>'форма 3-б (2023)'!#REF!</f>
        <v>#REF!</v>
      </c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8"/>
      <c r="B63" s="5" t="s">
        <v>74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8"/>
      <c r="B64" s="12" t="s">
        <v>72</v>
      </c>
      <c r="C64" s="43"/>
      <c r="D64" s="43"/>
      <c r="E64" s="5"/>
      <c r="F64" s="5"/>
      <c r="G64" s="5">
        <f>'форма 3-б (2023)'!E63</f>
        <v>0</v>
      </c>
      <c r="H64" s="5">
        <f>G64</f>
        <v>0</v>
      </c>
      <c r="I64" s="5"/>
      <c r="J64" s="5"/>
      <c r="K64" s="5"/>
    </row>
    <row r="65" spans="1:11" x14ac:dyDescent="0.2">
      <c r="A65" s="8"/>
      <c r="B65" s="12" t="s">
        <v>73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8"/>
      <c r="B66" s="5" t="s">
        <v>75</v>
      </c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8"/>
      <c r="B67" s="5" t="s">
        <v>76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8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8">
        <v>11</v>
      </c>
      <c r="B69" s="16" t="e">
        <f>'форма 3-б (2023)'!#REF!</f>
        <v>#REF!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8"/>
      <c r="B70" s="5" t="s">
        <v>74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8"/>
      <c r="B71" s="12" t="s">
        <v>72</v>
      </c>
      <c r="C71" s="43"/>
      <c r="D71" s="43"/>
      <c r="E71" s="5"/>
      <c r="F71" s="5"/>
      <c r="G71" s="5">
        <f>'форма 3-б (2023)'!E69</f>
        <v>0</v>
      </c>
      <c r="H71" s="5">
        <f>G71</f>
        <v>0</v>
      </c>
      <c r="I71" s="5"/>
      <c r="J71" s="5"/>
      <c r="K71" s="5"/>
    </row>
    <row r="72" spans="1:11" x14ac:dyDescent="0.2">
      <c r="A72" s="8"/>
      <c r="B72" s="12" t="s">
        <v>73</v>
      </c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8"/>
      <c r="B73" s="5" t="s">
        <v>75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8"/>
      <c r="B74" s="5" t="s">
        <v>76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8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8">
        <v>12</v>
      </c>
      <c r="B76" s="16" t="e">
        <f>'форма 3-б (2023)'!#REF!</f>
        <v>#REF!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8"/>
      <c r="B77" s="5" t="s">
        <v>74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8"/>
      <c r="B78" s="12" t="s">
        <v>72</v>
      </c>
      <c r="C78" s="43"/>
      <c r="D78" s="43"/>
      <c r="E78" s="5"/>
      <c r="F78" s="5"/>
      <c r="G78" s="5">
        <f>'форма 3-б (2023)'!E75</f>
        <v>0</v>
      </c>
      <c r="H78" s="5">
        <f>G78</f>
        <v>0</v>
      </c>
      <c r="I78" s="5"/>
      <c r="J78" s="5"/>
      <c r="K78" s="5"/>
    </row>
    <row r="79" spans="1:11" x14ac:dyDescent="0.2">
      <c r="A79" s="8"/>
      <c r="B79" s="12" t="s">
        <v>73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8"/>
      <c r="B80" s="5" t="s">
        <v>75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8"/>
      <c r="B81" s="5" t="s">
        <v>76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8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8">
        <v>13</v>
      </c>
      <c r="B83" s="16" t="e">
        <f>'форма 3-б (2023)'!#REF!</f>
        <v>#REF!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8"/>
      <c r="B84" s="5" t="s">
        <v>74</v>
      </c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8"/>
      <c r="B85" s="12" t="s">
        <v>72</v>
      </c>
      <c r="C85" s="43"/>
      <c r="D85" s="43"/>
      <c r="E85" s="5"/>
      <c r="F85" s="5"/>
      <c r="G85" s="5">
        <f>'форма 3-б (2023)'!E81</f>
        <v>0</v>
      </c>
      <c r="H85" s="5">
        <f>G85</f>
        <v>0</v>
      </c>
      <c r="I85" s="5"/>
      <c r="J85" s="5"/>
      <c r="K85" s="5"/>
    </row>
    <row r="86" spans="1:11" x14ac:dyDescent="0.2">
      <c r="A86" s="8"/>
      <c r="B86" s="12" t="s">
        <v>73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8"/>
      <c r="B87" s="5" t="s">
        <v>75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8"/>
      <c r="B88" s="5" t="s">
        <v>76</v>
      </c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8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8">
        <v>14</v>
      </c>
      <c r="B90" s="16" t="e">
        <f>'форма 3-б (2023)'!#REF!</f>
        <v>#REF!</v>
      </c>
      <c r="C90" s="5"/>
      <c r="D90" s="5"/>
      <c r="E90" s="5"/>
      <c r="F90" s="5"/>
      <c r="G90" s="5"/>
    </row>
    <row r="91" spans="1:11" x14ac:dyDescent="0.2">
      <c r="A91" s="8"/>
      <c r="B91" s="5" t="s">
        <v>74</v>
      </c>
      <c r="C91" s="5"/>
      <c r="D91" s="5"/>
      <c r="E91" s="5"/>
      <c r="F91" s="5"/>
      <c r="G91" s="5"/>
    </row>
    <row r="92" spans="1:11" x14ac:dyDescent="0.2">
      <c r="A92" s="8"/>
      <c r="B92" s="12" t="s">
        <v>72</v>
      </c>
      <c r="C92" s="43"/>
      <c r="D92" s="43"/>
      <c r="E92" s="5"/>
      <c r="F92" s="5"/>
      <c r="G92" s="5">
        <f>'форма 3-б (2023)'!E87</f>
        <v>0</v>
      </c>
    </row>
    <row r="93" spans="1:11" x14ac:dyDescent="0.2">
      <c r="A93" s="8"/>
      <c r="B93" s="12" t="s">
        <v>73</v>
      </c>
      <c r="C93" s="5"/>
      <c r="D93" s="5"/>
      <c r="E93" s="5"/>
      <c r="F93" s="5"/>
      <c r="G93" s="5"/>
    </row>
    <row r="94" spans="1:11" x14ac:dyDescent="0.2">
      <c r="A94" s="8"/>
      <c r="B94" s="5" t="s">
        <v>75</v>
      </c>
      <c r="C94" s="5"/>
      <c r="D94" s="5"/>
      <c r="E94" s="5"/>
      <c r="F94" s="5"/>
      <c r="G94" s="5"/>
    </row>
    <row r="95" spans="1:11" x14ac:dyDescent="0.2">
      <c r="A95" s="8"/>
      <c r="B95" s="5" t="s">
        <v>76</v>
      </c>
      <c r="C95" s="5"/>
      <c r="D95" s="5"/>
      <c r="E95" s="5"/>
      <c r="F95" s="5"/>
      <c r="G95" s="5"/>
    </row>
    <row r="96" spans="1:11" x14ac:dyDescent="0.2">
      <c r="A96" s="8"/>
      <c r="B96" s="5"/>
      <c r="C96" s="5"/>
      <c r="D96" s="5"/>
      <c r="E96" s="5"/>
      <c r="F96" s="5"/>
      <c r="G96" s="5"/>
    </row>
  </sheetData>
  <mergeCells count="8">
    <mergeCell ref="A1:K1"/>
    <mergeCell ref="A3:A4"/>
    <mergeCell ref="B3:B4"/>
    <mergeCell ref="C3:D3"/>
    <mergeCell ref="E3:E4"/>
    <mergeCell ref="F3:F4"/>
    <mergeCell ref="G3:G4"/>
    <mergeCell ref="H3:K3"/>
  </mergeCells>
  <pageMargins left="0.32" right="0.23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3"/>
  <sheetViews>
    <sheetView workbookViewId="0">
      <selection activeCell="G13" sqref="G13"/>
    </sheetView>
  </sheetViews>
  <sheetFormatPr defaultColWidth="9.140625" defaultRowHeight="12.75" x14ac:dyDescent="0.2"/>
  <cols>
    <col min="1" max="1" width="6.7109375" style="4" customWidth="1"/>
    <col min="2" max="2" width="53.7109375" style="4" customWidth="1"/>
    <col min="3" max="3" width="11.85546875" style="4" customWidth="1"/>
    <col min="4" max="4" width="12.7109375" style="4" customWidth="1"/>
    <col min="5" max="5" width="13.85546875" style="4" customWidth="1"/>
    <col min="6" max="6" width="13" style="4" customWidth="1"/>
    <col min="7" max="7" width="18.7109375" style="4" customWidth="1"/>
    <col min="8" max="8" width="10.28515625" style="4" customWidth="1"/>
    <col min="9" max="9" width="18.42578125" style="4" customWidth="1"/>
    <col min="10" max="10" width="9.7109375" style="4" customWidth="1"/>
    <col min="11" max="11" width="20.5703125" style="4" customWidth="1"/>
    <col min="12" max="16384" width="9.140625" style="4"/>
  </cols>
  <sheetData>
    <row r="1" spans="1:11" ht="15" customHeight="1" x14ac:dyDescent="0.25">
      <c r="A1" s="48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1" customFormat="1" ht="33.75" customHeight="1" x14ac:dyDescent="0.25">
      <c r="A3" s="60" t="s">
        <v>2</v>
      </c>
      <c r="B3" s="60" t="s">
        <v>118</v>
      </c>
      <c r="C3" s="63" t="s">
        <v>64</v>
      </c>
      <c r="D3" s="64"/>
      <c r="E3" s="60" t="s">
        <v>79</v>
      </c>
      <c r="F3" s="68" t="s">
        <v>85</v>
      </c>
      <c r="G3" s="68"/>
      <c r="H3" s="68"/>
      <c r="I3" s="68"/>
      <c r="J3" s="63" t="s">
        <v>90</v>
      </c>
      <c r="K3" s="64"/>
    </row>
    <row r="4" spans="1:11" s="11" customFormat="1" ht="25.5" customHeight="1" x14ac:dyDescent="0.25">
      <c r="A4" s="61"/>
      <c r="B4" s="61"/>
      <c r="C4" s="63" t="s">
        <v>65</v>
      </c>
      <c r="D4" s="68" t="s">
        <v>66</v>
      </c>
      <c r="E4" s="61"/>
      <c r="F4" s="68" t="s">
        <v>87</v>
      </c>
      <c r="G4" s="68"/>
      <c r="H4" s="68" t="s">
        <v>86</v>
      </c>
      <c r="I4" s="68"/>
      <c r="J4" s="71"/>
      <c r="K4" s="72"/>
    </row>
    <row r="5" spans="1:11" ht="60.75" customHeight="1" x14ac:dyDescent="0.2">
      <c r="A5" s="62"/>
      <c r="B5" s="62"/>
      <c r="C5" s="71"/>
      <c r="D5" s="68"/>
      <c r="E5" s="62"/>
      <c r="F5" s="28" t="s">
        <v>88</v>
      </c>
      <c r="G5" s="28" t="s">
        <v>89</v>
      </c>
      <c r="H5" s="28" t="s">
        <v>88</v>
      </c>
      <c r="I5" s="28" t="s">
        <v>89</v>
      </c>
      <c r="J5" s="29" t="s">
        <v>91</v>
      </c>
      <c r="K5" s="28" t="s">
        <v>92</v>
      </c>
    </row>
    <row r="6" spans="1:1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25.5" x14ac:dyDescent="0.2">
      <c r="A7" s="77">
        <f>'форма 3-в (2023)'!A6</f>
        <v>1</v>
      </c>
      <c r="B7" s="82" t="str">
        <f>'форма 3-в (2023)'!B6</f>
        <v>Монтаж опор под трубопроводы сетей тепло-водоснабжения от здания ГСМ (инв. 7112) до ТК № 1 САТО ВП "Залив Креста"</v>
      </c>
      <c r="C7" s="8"/>
      <c r="D7" s="8"/>
      <c r="E7" s="8"/>
      <c r="F7" s="8"/>
      <c r="G7" s="8"/>
      <c r="H7" s="8"/>
      <c r="I7" s="8"/>
      <c r="J7" s="8"/>
      <c r="K7" s="8"/>
    </row>
    <row r="8" spans="1:11" ht="13.5" customHeight="1" x14ac:dyDescent="0.2">
      <c r="A8" s="5"/>
      <c r="B8" s="5" t="s">
        <v>74</v>
      </c>
      <c r="C8" s="5"/>
      <c r="D8" s="5"/>
      <c r="E8" s="5"/>
      <c r="F8" s="5"/>
      <c r="G8" s="5"/>
      <c r="H8" s="5"/>
      <c r="I8" s="5"/>
      <c r="J8" s="18"/>
      <c r="K8" s="18"/>
    </row>
    <row r="9" spans="1:11" x14ac:dyDescent="0.2">
      <c r="A9" s="5"/>
      <c r="B9" s="12" t="s">
        <v>72</v>
      </c>
      <c r="C9" s="75">
        <v>45100</v>
      </c>
      <c r="D9" s="75">
        <v>45107</v>
      </c>
      <c r="E9" s="15">
        <f>'форма 3-в (2023)'!G8</f>
        <v>477.77</v>
      </c>
      <c r="F9" s="15">
        <f>E9</f>
        <v>477.77</v>
      </c>
      <c r="G9" s="15">
        <f>F9</f>
        <v>477.77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">
      <c r="A10" s="5"/>
      <c r="B10" s="12" t="s">
        <v>73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5"/>
      <c r="B11" s="5" t="s">
        <v>75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5"/>
      <c r="B12" s="5" t="s">
        <v>76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51" x14ac:dyDescent="0.2">
      <c r="A13" s="77">
        <f>'форма 3-в (2023)'!A12</f>
        <v>2</v>
      </c>
      <c r="B13" s="82" t="str">
        <f>'форма 3-в (2023)'!B12</f>
        <v>Устройство ограждающих стен: площадки под РГС инв.6386(инв. 6783); площадки под РГС-60 (инв.7126-7127) (инв. 7890; площадки под РГС-60 (инв. 7118-7125) (инв. 7902) САТО ВП "Омолон"</v>
      </c>
      <c r="C13" s="75">
        <v>45057</v>
      </c>
      <c r="D13" s="75">
        <v>45230</v>
      </c>
      <c r="E13" s="83">
        <f>'форма 3-в (2023)'!G12</f>
        <v>5885.37</v>
      </c>
      <c r="F13" s="83">
        <f>E13</f>
        <v>5885.37</v>
      </c>
      <c r="G13" s="83">
        <f>F13</f>
        <v>5885.37</v>
      </c>
      <c r="H13" s="5"/>
      <c r="I13" s="5"/>
      <c r="J13" s="18"/>
      <c r="K13" s="18"/>
    </row>
    <row r="14" spans="1:11" x14ac:dyDescent="0.2">
      <c r="A14" s="5"/>
      <c r="B14" s="5" t="s">
        <v>74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5"/>
      <c r="B15" s="12" t="s">
        <v>72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5"/>
      <c r="B16" s="12" t="s">
        <v>73</v>
      </c>
      <c r="C16" s="17"/>
      <c r="D16" s="17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>H16-F16</f>
        <v>0</v>
      </c>
      <c r="K16" s="5">
        <f>I16-G16</f>
        <v>0</v>
      </c>
    </row>
    <row r="17" spans="1:11" x14ac:dyDescent="0.2">
      <c r="A17" s="5"/>
      <c r="B17" s="5" t="s">
        <v>75</v>
      </c>
      <c r="C17" s="5"/>
      <c r="D17" s="5"/>
      <c r="E17" s="5"/>
      <c r="F17" s="5"/>
      <c r="G17" s="5"/>
      <c r="H17" s="5"/>
      <c r="I17" s="5"/>
      <c r="J17" s="18"/>
      <c r="K17" s="18"/>
    </row>
    <row r="18" spans="1:11" x14ac:dyDescent="0.2">
      <c r="A18" s="5"/>
      <c r="B18" s="5" t="s">
        <v>76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 t="s">
        <v>74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12" t="s">
        <v>72</v>
      </c>
      <c r="C21" s="5"/>
      <c r="D21" s="5"/>
      <c r="E21" s="5"/>
      <c r="F21" s="5"/>
      <c r="G21" s="5"/>
      <c r="H21" s="5"/>
      <c r="I21" s="5"/>
      <c r="J21" s="18"/>
      <c r="K21" s="18"/>
    </row>
    <row r="22" spans="1:11" x14ac:dyDescent="0.2">
      <c r="A22" s="5"/>
      <c r="B22" s="12" t="s">
        <v>73</v>
      </c>
      <c r="C22" s="17"/>
      <c r="D22" s="17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>H22-F22</f>
        <v>0</v>
      </c>
      <c r="K22" s="5">
        <f>I22-G22</f>
        <v>0</v>
      </c>
    </row>
    <row r="23" spans="1:11" x14ac:dyDescent="0.2">
      <c r="A23" s="5"/>
      <c r="B23" s="5" t="s">
        <v>75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 t="s">
        <v>76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5"/>
      <c r="B26" s="5" t="s">
        <v>74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5"/>
      <c r="B27" s="12" t="s">
        <v>72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5"/>
      <c r="B28" s="12" t="s">
        <v>73</v>
      </c>
      <c r="C28" s="17"/>
      <c r="D28" s="17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>H28-F28</f>
        <v>0</v>
      </c>
      <c r="K28" s="5">
        <f>I28-G28</f>
        <v>0</v>
      </c>
    </row>
    <row r="29" spans="1:11" x14ac:dyDescent="0.2">
      <c r="A29" s="5"/>
      <c r="B29" s="5" t="s">
        <v>75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5"/>
      <c r="B30" s="5" t="s">
        <v>76</v>
      </c>
      <c r="C30" s="5"/>
      <c r="D30" s="5"/>
      <c r="E30" s="5"/>
      <c r="F30" s="5"/>
      <c r="G30" s="5"/>
      <c r="H30" s="5"/>
      <c r="I30" s="5"/>
      <c r="J30" s="18"/>
      <c r="K30" s="18"/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5" t="s">
        <v>74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12" t="s">
        <v>72</v>
      </c>
      <c r="C33" s="17"/>
      <c r="D33" s="17"/>
      <c r="E33" s="33">
        <v>0</v>
      </c>
      <c r="F33" s="33">
        <v>0</v>
      </c>
      <c r="G33" s="33">
        <v>0</v>
      </c>
      <c r="H33" s="5">
        <v>0</v>
      </c>
      <c r="I33" s="5">
        <v>0</v>
      </c>
      <c r="J33" s="33">
        <f>H33-F33</f>
        <v>0</v>
      </c>
      <c r="K33" s="33">
        <f>I33-G33</f>
        <v>0</v>
      </c>
    </row>
    <row r="34" spans="1:11" x14ac:dyDescent="0.2">
      <c r="A34" s="5"/>
      <c r="B34" s="12" t="s">
        <v>73</v>
      </c>
      <c r="C34" s="5"/>
      <c r="D34" s="5"/>
      <c r="E34" s="5"/>
      <c r="F34" s="5"/>
      <c r="G34" s="5"/>
      <c r="H34" s="5"/>
      <c r="I34" s="5"/>
      <c r="J34" s="18"/>
      <c r="K34" s="18"/>
    </row>
    <row r="35" spans="1:11" x14ac:dyDescent="0.2">
      <c r="A35" s="5"/>
      <c r="B35" s="5" t="s">
        <v>75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 t="s">
        <v>76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5" t="s">
        <v>74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12" t="s">
        <v>72</v>
      </c>
      <c r="C39" s="17"/>
      <c r="D39" s="17"/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f>H39-F39</f>
        <v>0</v>
      </c>
      <c r="K39" s="5">
        <f>I39-G39</f>
        <v>0</v>
      </c>
    </row>
    <row r="40" spans="1:11" x14ac:dyDescent="0.2">
      <c r="A40" s="5"/>
      <c r="B40" s="12" t="s">
        <v>73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 t="s">
        <v>75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 t="s">
        <v>76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 t="s">
        <v>74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12" t="s">
        <v>72</v>
      </c>
      <c r="C45" s="17"/>
      <c r="D45" s="17"/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H45-F45</f>
        <v>0</v>
      </c>
      <c r="K45" s="5">
        <f>I45-G45</f>
        <v>0</v>
      </c>
    </row>
    <row r="46" spans="1:11" x14ac:dyDescent="0.2">
      <c r="A46" s="5"/>
      <c r="B46" s="12" t="s">
        <v>73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 t="s">
        <v>75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/>
      <c r="B48" s="5" t="s">
        <v>76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5" t="s">
        <v>74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5"/>
      <c r="B51" s="12" t="s">
        <v>72</v>
      </c>
      <c r="C51" s="17"/>
      <c r="D51" s="17"/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f>H51-F51</f>
        <v>0</v>
      </c>
      <c r="K51" s="5">
        <f>I51-G51</f>
        <v>0</v>
      </c>
    </row>
    <row r="52" spans="1:11" x14ac:dyDescent="0.2">
      <c r="A52" s="5"/>
      <c r="B52" s="12" t="s">
        <v>73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5"/>
      <c r="B53" s="5" t="s">
        <v>75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5"/>
      <c r="B54" s="5" t="s">
        <v>76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5"/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5"/>
      <c r="B57" s="12" t="s">
        <v>72</v>
      </c>
      <c r="C57" s="17"/>
      <c r="D57" s="17"/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f>H57-F57</f>
        <v>0</v>
      </c>
      <c r="K57" s="5">
        <f>I57-G57</f>
        <v>0</v>
      </c>
    </row>
    <row r="58" spans="1:11" x14ac:dyDescent="0.2">
      <c r="A58" s="5"/>
      <c r="B58" s="12" t="s">
        <v>73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5"/>
      <c r="B59" s="5" t="s">
        <v>75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5"/>
      <c r="B60" s="5" t="s">
        <v>76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 t="s">
        <v>74</v>
      </c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5"/>
      <c r="B63" s="12" t="s">
        <v>72</v>
      </c>
      <c r="C63" s="17"/>
      <c r="D63" s="17"/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f>H63-F63</f>
        <v>0</v>
      </c>
      <c r="K63" s="5">
        <f>I63-G63</f>
        <v>0</v>
      </c>
    </row>
    <row r="64" spans="1:11" x14ac:dyDescent="0.2">
      <c r="A64" s="5"/>
      <c r="B64" s="12" t="s">
        <v>73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5"/>
      <c r="B65" s="5" t="s">
        <v>75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5"/>
      <c r="B66" s="5" t="s">
        <v>76</v>
      </c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5"/>
      <c r="B68" s="5" t="s">
        <v>74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5"/>
      <c r="B69" s="12" t="s">
        <v>72</v>
      </c>
      <c r="C69" s="17"/>
      <c r="D69" s="17"/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f>H69-F69</f>
        <v>0</v>
      </c>
      <c r="K69" s="5">
        <f>I69-G69</f>
        <v>0</v>
      </c>
    </row>
    <row r="70" spans="1:11" x14ac:dyDescent="0.2">
      <c r="A70" s="5"/>
      <c r="B70" s="12" t="s">
        <v>73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 t="s">
        <v>75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5"/>
      <c r="B72" s="5" t="s">
        <v>76</v>
      </c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5" t="s">
        <v>74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5"/>
      <c r="B75" s="12" t="s">
        <v>72</v>
      </c>
      <c r="C75" s="17"/>
      <c r="D75" s="17"/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f>H75-F75</f>
        <v>0</v>
      </c>
      <c r="K75" s="5">
        <f>I75-G75</f>
        <v>0</v>
      </c>
    </row>
    <row r="76" spans="1:11" x14ac:dyDescent="0.2">
      <c r="A76" s="5"/>
      <c r="B76" s="12" t="s">
        <v>73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5"/>
      <c r="B77" s="5" t="s">
        <v>75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5"/>
      <c r="B78" s="5" t="s">
        <v>76</v>
      </c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5"/>
      <c r="B80" s="5" t="s">
        <v>74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12" t="s">
        <v>72</v>
      </c>
      <c r="C81" s="17"/>
      <c r="D81" s="17"/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>H81-F81</f>
        <v>0</v>
      </c>
      <c r="K81" s="5">
        <f>I81-G81</f>
        <v>0</v>
      </c>
    </row>
    <row r="82" spans="1:11" x14ac:dyDescent="0.2">
      <c r="A82" s="5"/>
      <c r="B82" s="12" t="s">
        <v>73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 t="s">
        <v>75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 t="s">
        <v>76</v>
      </c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 t="s">
        <v>74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12" t="s">
        <v>72</v>
      </c>
      <c r="C87" s="17"/>
      <c r="D87" s="17"/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f>H87-F87</f>
        <v>0</v>
      </c>
      <c r="K87" s="5">
        <f>I87-G87</f>
        <v>0</v>
      </c>
    </row>
    <row r="88" spans="1:11" x14ac:dyDescent="0.2">
      <c r="A88" s="5"/>
      <c r="B88" s="12" t="s">
        <v>73</v>
      </c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 t="s">
        <v>75</v>
      </c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 t="s">
        <v>76</v>
      </c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 t="s">
        <v>74</v>
      </c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12" t="s">
        <v>72</v>
      </c>
      <c r="C93" s="17"/>
      <c r="D93" s="17"/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f>H93-F93</f>
        <v>0</v>
      </c>
      <c r="K93" s="5">
        <f>I93-G93</f>
        <v>0</v>
      </c>
    </row>
    <row r="94" spans="1:11" x14ac:dyDescent="0.2">
      <c r="A94" s="5"/>
      <c r="B94" s="12" t="s">
        <v>73</v>
      </c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5"/>
      <c r="B95" s="5" t="s">
        <v>75</v>
      </c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5"/>
      <c r="B96" s="5" t="s">
        <v>76</v>
      </c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5"/>
      <c r="B98" s="5" t="s">
        <v>74</v>
      </c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5"/>
      <c r="B99" s="12" t="s">
        <v>72</v>
      </c>
      <c r="C99" s="17"/>
      <c r="D99" s="17"/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f>H99-F99</f>
        <v>0</v>
      </c>
      <c r="K99" s="5">
        <f>I99-G99</f>
        <v>0</v>
      </c>
    </row>
    <row r="100" spans="1:11" x14ac:dyDescent="0.2">
      <c r="A100" s="5"/>
      <c r="B100" s="12" t="s">
        <v>73</v>
      </c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5"/>
      <c r="B101" s="5" t="s">
        <v>75</v>
      </c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5"/>
      <c r="B102" s="5" t="s">
        <v>76</v>
      </c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5"/>
      <c r="B104" s="5" t="s">
        <v>74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">
      <c r="A105" s="5"/>
      <c r="B105" s="12" t="s">
        <v>72</v>
      </c>
      <c r="C105" s="17"/>
      <c r="D105" s="17"/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f>H105-F105</f>
        <v>0</v>
      </c>
      <c r="K105" s="5">
        <f>I105-G105</f>
        <v>0</v>
      </c>
    </row>
    <row r="106" spans="1:11" x14ac:dyDescent="0.2">
      <c r="A106" s="5"/>
      <c r="B106" s="12" t="s">
        <v>73</v>
      </c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">
      <c r="A107" s="5"/>
      <c r="B107" s="5" t="s">
        <v>75</v>
      </c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">
      <c r="A108" s="5"/>
      <c r="B108" s="5" t="s">
        <v>76</v>
      </c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">
      <c r="A110" s="5"/>
      <c r="B110" s="5" t="s">
        <v>74</v>
      </c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">
      <c r="A111" s="5"/>
      <c r="B111" s="12" t="s">
        <v>72</v>
      </c>
      <c r="C111" s="17"/>
      <c r="D111" s="17"/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H111-F111</f>
        <v>0</v>
      </c>
      <c r="K111" s="5">
        <f>I111-G111</f>
        <v>0</v>
      </c>
    </row>
    <row r="112" spans="1:11" x14ac:dyDescent="0.2">
      <c r="A112" s="5"/>
      <c r="B112" s="12" t="s">
        <v>73</v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">
      <c r="A113" s="5"/>
      <c r="B113" s="5" t="s">
        <v>75</v>
      </c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">
      <c r="A114" s="5"/>
      <c r="B114" s="5" t="s">
        <v>76</v>
      </c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5"/>
      <c r="B116" s="5" t="s">
        <v>74</v>
      </c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">
      <c r="A117" s="5"/>
      <c r="B117" s="12" t="s">
        <v>72</v>
      </c>
      <c r="C117" s="17"/>
      <c r="D117" s="17"/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>H117-F117</f>
        <v>0</v>
      </c>
      <c r="K117" s="5">
        <f>I117-G117</f>
        <v>0</v>
      </c>
    </row>
    <row r="118" spans="1:11" x14ac:dyDescent="0.2">
      <c r="A118" s="5"/>
      <c r="B118" s="12" t="s">
        <v>73</v>
      </c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 t="s">
        <v>75</v>
      </c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5"/>
      <c r="B120" s="5" t="s">
        <v>76</v>
      </c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">
      <c r="A122" s="5"/>
      <c r="B122" s="5" t="s">
        <v>74</v>
      </c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">
      <c r="A123" s="5"/>
      <c r="B123" s="12" t="s">
        <v>72</v>
      </c>
      <c r="C123" s="17"/>
      <c r="D123" s="17"/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f>H123-F123</f>
        <v>0</v>
      </c>
      <c r="K123" s="5">
        <f>I123-G123</f>
        <v>0</v>
      </c>
    </row>
    <row r="124" spans="1:11" x14ac:dyDescent="0.2">
      <c r="A124" s="5"/>
      <c r="B124" s="12" t="s">
        <v>73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">
      <c r="A125" s="5"/>
      <c r="B125" s="5" t="s">
        <v>75</v>
      </c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">
      <c r="A126" s="5"/>
      <c r="B126" s="5" t="s">
        <v>76</v>
      </c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5"/>
      <c r="B128" s="5" t="s">
        <v>74</v>
      </c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">
      <c r="A129" s="5"/>
      <c r="B129" s="12" t="s">
        <v>72</v>
      </c>
      <c r="C129" s="17"/>
      <c r="D129" s="17"/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f>H129-F129</f>
        <v>0</v>
      </c>
      <c r="K129" s="5">
        <f>I129-G129</f>
        <v>0</v>
      </c>
    </row>
    <row r="130" spans="1:11" x14ac:dyDescent="0.2">
      <c r="A130" s="5"/>
      <c r="B130" s="12" t="s">
        <v>73</v>
      </c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">
      <c r="A131" s="5"/>
      <c r="B131" s="5" t="s">
        <v>75</v>
      </c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">
      <c r="A132" s="5"/>
      <c r="B132" s="5" t="s">
        <v>76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</sheetData>
  <mergeCells count="11">
    <mergeCell ref="H4:I4"/>
    <mergeCell ref="A1:K1"/>
    <mergeCell ref="A3:A5"/>
    <mergeCell ref="B3:B5"/>
    <mergeCell ref="C3:D3"/>
    <mergeCell ref="E3:E5"/>
    <mergeCell ref="F3:I3"/>
    <mergeCell ref="J3:K4"/>
    <mergeCell ref="C4:C5"/>
    <mergeCell ref="D4:D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форма 1</vt:lpstr>
      <vt:lpstr>форма 2.1</vt:lpstr>
      <vt:lpstr>форма 2.2 (2021)</vt:lpstr>
      <vt:lpstr>форма 2.2 (2022)</vt:lpstr>
      <vt:lpstr>форма 2.2 (2023)</vt:lpstr>
      <vt:lpstr>форма 3-а (2023)</vt:lpstr>
      <vt:lpstr>форма 3-б (2023)</vt:lpstr>
      <vt:lpstr>форма 3-в (2023)</vt:lpstr>
      <vt:lpstr>форма 3-г(2023)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2023-12-19T05:16:39Z</dcterms:modified>
</cp:coreProperties>
</file>